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областные" sheetId="3" r:id="rId1"/>
  </sheets>
  <externalReferences>
    <externalReference r:id="rId2"/>
  </externalReferences>
  <definedNames>
    <definedName name="_xlnm._FilterDatabase" localSheetId="0" hidden="1">областные!$A$11:$E$77</definedName>
    <definedName name="_xlnm.Print_Titles" localSheetId="0">областные!$6:$7</definedName>
  </definedNames>
  <calcPr calcId="145621"/>
</workbook>
</file>

<file path=xl/calcChain.xml><?xml version="1.0" encoding="utf-8"?>
<calcChain xmlns="http://schemas.openxmlformats.org/spreadsheetml/2006/main">
  <c r="J84" i="3" l="1"/>
  <c r="I84" i="3"/>
  <c r="G84" i="3"/>
  <c r="F84" i="3"/>
  <c r="D84" i="3"/>
  <c r="C84" i="3"/>
  <c r="J83" i="3"/>
  <c r="I83" i="3"/>
  <c r="G83" i="3"/>
  <c r="F83" i="3"/>
  <c r="D83" i="3"/>
  <c r="C83" i="3"/>
  <c r="B84" i="3"/>
  <c r="B83" i="3"/>
  <c r="I49" i="3"/>
  <c r="C22" i="3"/>
  <c r="C21" i="3" s="1"/>
  <c r="F22" i="3"/>
  <c r="F21" i="3" s="1"/>
  <c r="I22" i="3"/>
  <c r="I21" i="3" s="1"/>
  <c r="J27" i="3"/>
  <c r="G27" i="3"/>
  <c r="D27" i="3"/>
  <c r="C73" i="3"/>
  <c r="F73" i="3"/>
  <c r="I73" i="3"/>
  <c r="D76" i="3"/>
  <c r="G76" i="3"/>
  <c r="J76" i="3"/>
  <c r="J34" i="3" l="1"/>
  <c r="C80" i="3" l="1"/>
  <c r="F80" i="3"/>
  <c r="I80" i="3"/>
  <c r="B80" i="3"/>
  <c r="C14" i="3" l="1"/>
  <c r="F14" i="3"/>
  <c r="I14" i="3"/>
  <c r="C30" i="3"/>
  <c r="F30" i="3"/>
  <c r="I30" i="3"/>
  <c r="D74" i="3"/>
  <c r="G74" i="3"/>
  <c r="J74" i="3"/>
  <c r="J75" i="3"/>
  <c r="G75" i="3"/>
  <c r="J32" i="3" l="1"/>
  <c r="J37" i="3"/>
  <c r="G37" i="3"/>
  <c r="D37" i="3"/>
  <c r="J19" i="3"/>
  <c r="D19" i="3"/>
  <c r="G19" i="3"/>
  <c r="D75" i="3" l="1"/>
  <c r="D23" i="3"/>
  <c r="G23" i="3"/>
  <c r="J23" i="3"/>
  <c r="B81" i="3"/>
  <c r="C46" i="3"/>
  <c r="F46" i="3"/>
  <c r="I46" i="3"/>
  <c r="C47" i="3"/>
  <c r="F47" i="3"/>
  <c r="I47" i="3"/>
  <c r="C49" i="3"/>
  <c r="F49" i="3"/>
  <c r="C43" i="3"/>
  <c r="F43" i="3"/>
  <c r="I43" i="3"/>
  <c r="G34" i="3"/>
  <c r="G32" i="3"/>
  <c r="D34" i="3"/>
  <c r="D32" i="3"/>
  <c r="J80" i="3" l="1"/>
  <c r="D80" i="3"/>
  <c r="G80" i="3"/>
  <c r="C85" i="3"/>
  <c r="D18" i="3"/>
  <c r="B92" i="3" l="1"/>
  <c r="D69" i="3" l="1"/>
  <c r="G69" i="3"/>
  <c r="I87" i="3" l="1"/>
  <c r="F87" i="3"/>
  <c r="C87" i="3"/>
  <c r="J77" i="3"/>
  <c r="J73" i="3" s="1"/>
  <c r="J69" i="3"/>
  <c r="J68" i="3" s="1"/>
  <c r="J67" i="3"/>
  <c r="J66" i="3"/>
  <c r="J65" i="3" s="1"/>
  <c r="J60" i="3"/>
  <c r="J59" i="3"/>
  <c r="J51" i="3"/>
  <c r="J52" i="3"/>
  <c r="J53" i="3"/>
  <c r="J54" i="3"/>
  <c r="J50" i="3"/>
  <c r="J45" i="3"/>
  <c r="J44" i="3"/>
  <c r="J42" i="3"/>
  <c r="J41" i="3"/>
  <c r="J33" i="3"/>
  <c r="J35" i="3"/>
  <c r="J36" i="3"/>
  <c r="J31" i="3"/>
  <c r="J25" i="3"/>
  <c r="J26" i="3"/>
  <c r="J24" i="3"/>
  <c r="J16" i="3"/>
  <c r="J17" i="3"/>
  <c r="J18" i="3"/>
  <c r="J15" i="3"/>
  <c r="J13" i="3"/>
  <c r="J12" i="3" s="1"/>
  <c r="I81" i="3"/>
  <c r="I88" i="3" s="1"/>
  <c r="I72" i="3"/>
  <c r="I71" i="3" s="1"/>
  <c r="I68" i="3"/>
  <c r="I65" i="3"/>
  <c r="I64" i="3" s="1"/>
  <c r="I93" i="3" s="1"/>
  <c r="I63" i="3"/>
  <c r="I62" i="3"/>
  <c r="I58" i="3"/>
  <c r="I57" i="3" s="1"/>
  <c r="J56" i="3"/>
  <c r="I56" i="3"/>
  <c r="I55" i="3"/>
  <c r="I48" i="3"/>
  <c r="I40" i="3"/>
  <c r="I39" i="3" s="1"/>
  <c r="I38" i="3" s="1"/>
  <c r="I29" i="3"/>
  <c r="I28" i="3" s="1"/>
  <c r="I20" i="3"/>
  <c r="I12" i="3"/>
  <c r="I11" i="3" s="1"/>
  <c r="I10" i="3" s="1"/>
  <c r="G77" i="3"/>
  <c r="G73" i="3" s="1"/>
  <c r="G68" i="3"/>
  <c r="G67" i="3"/>
  <c r="G66" i="3"/>
  <c r="G60" i="3"/>
  <c r="G59" i="3"/>
  <c r="G55" i="3" s="1"/>
  <c r="G51" i="3"/>
  <c r="G52" i="3"/>
  <c r="G53" i="3"/>
  <c r="G54" i="3"/>
  <c r="G50" i="3"/>
  <c r="G45" i="3"/>
  <c r="G44" i="3"/>
  <c r="G42" i="3"/>
  <c r="G41" i="3"/>
  <c r="G33" i="3"/>
  <c r="G35" i="3"/>
  <c r="G36" i="3"/>
  <c r="G31" i="3"/>
  <c r="G26" i="3"/>
  <c r="G24" i="3"/>
  <c r="G16" i="3"/>
  <c r="G17" i="3"/>
  <c r="G18" i="3"/>
  <c r="G15" i="3"/>
  <c r="G13" i="3"/>
  <c r="G12" i="3" s="1"/>
  <c r="F81" i="3"/>
  <c r="F88" i="3" s="1"/>
  <c r="F72" i="3"/>
  <c r="F71" i="3" s="1"/>
  <c r="F92" i="3" s="1"/>
  <c r="F68" i="3"/>
  <c r="F65" i="3"/>
  <c r="F63" i="3"/>
  <c r="F62" i="3"/>
  <c r="F58" i="3"/>
  <c r="F57" i="3" s="1"/>
  <c r="F56" i="3"/>
  <c r="F55" i="3"/>
  <c r="F48" i="3"/>
  <c r="F40" i="3"/>
  <c r="F29" i="3"/>
  <c r="F20" i="3"/>
  <c r="F12" i="3"/>
  <c r="D60" i="3"/>
  <c r="D56" i="3" s="1"/>
  <c r="D59" i="3"/>
  <c r="D55" i="3" s="1"/>
  <c r="D77" i="3"/>
  <c r="D73" i="3" s="1"/>
  <c r="D67" i="3"/>
  <c r="D63" i="3" s="1"/>
  <c r="D66" i="3"/>
  <c r="D51" i="3"/>
  <c r="D52" i="3"/>
  <c r="D53" i="3"/>
  <c r="D54" i="3"/>
  <c r="D50" i="3"/>
  <c r="D45" i="3"/>
  <c r="D44" i="3"/>
  <c r="D42" i="3"/>
  <c r="D41" i="3"/>
  <c r="D33" i="3"/>
  <c r="D35" i="3"/>
  <c r="D36" i="3"/>
  <c r="D31" i="3"/>
  <c r="D25" i="3"/>
  <c r="D26" i="3"/>
  <c r="D24" i="3"/>
  <c r="D22" i="3" s="1"/>
  <c r="D21" i="3" s="1"/>
  <c r="D16" i="3"/>
  <c r="D17" i="3"/>
  <c r="D15" i="3"/>
  <c r="D13" i="3"/>
  <c r="D12" i="3" s="1"/>
  <c r="C81" i="3"/>
  <c r="C88" i="3" s="1"/>
  <c r="C72" i="3"/>
  <c r="C71" i="3" s="1"/>
  <c r="C92" i="3" s="1"/>
  <c r="D68" i="3"/>
  <c r="C68" i="3"/>
  <c r="C65" i="3"/>
  <c r="C63" i="3"/>
  <c r="D62" i="3"/>
  <c r="C62" i="3"/>
  <c r="C58" i="3"/>
  <c r="C57" i="3" s="1"/>
  <c r="C56" i="3"/>
  <c r="C55" i="3"/>
  <c r="C48" i="3"/>
  <c r="C40" i="3"/>
  <c r="C29" i="3"/>
  <c r="C20" i="3"/>
  <c r="C12" i="3"/>
  <c r="J30" i="3" l="1"/>
  <c r="J29" i="3" s="1"/>
  <c r="J28" i="3" s="1"/>
  <c r="J49" i="3"/>
  <c r="G14" i="3"/>
  <c r="G11" i="3" s="1"/>
  <c r="G30" i="3"/>
  <c r="D30" i="3"/>
  <c r="D29" i="3" s="1"/>
  <c r="D14" i="3"/>
  <c r="I9" i="3"/>
  <c r="J14" i="3"/>
  <c r="J22" i="3"/>
  <c r="J21" i="3" s="1"/>
  <c r="J20" i="3" s="1"/>
  <c r="J58" i="3"/>
  <c r="J57" i="3" s="1"/>
  <c r="J55" i="3"/>
  <c r="J62" i="3"/>
  <c r="J63" i="3"/>
  <c r="D49" i="3"/>
  <c r="D48" i="3" s="1"/>
  <c r="D47" i="3"/>
  <c r="D46" i="3"/>
  <c r="G47" i="3"/>
  <c r="G49" i="3"/>
  <c r="G48" i="3" s="1"/>
  <c r="J48" i="3"/>
  <c r="J47" i="3"/>
  <c r="G46" i="3"/>
  <c r="J46" i="3"/>
  <c r="G43" i="3"/>
  <c r="D43" i="3"/>
  <c r="J43" i="3"/>
  <c r="G29" i="3"/>
  <c r="J11" i="3"/>
  <c r="J10" i="3" s="1"/>
  <c r="F28" i="3"/>
  <c r="C28" i="3"/>
  <c r="J64" i="3"/>
  <c r="J93" i="3" s="1"/>
  <c r="I79" i="3"/>
  <c r="I82" i="3" s="1"/>
  <c r="D65" i="3"/>
  <c r="D64" i="3" s="1"/>
  <c r="D93" i="3" s="1"/>
  <c r="J40" i="3"/>
  <c r="J39" i="3" s="1"/>
  <c r="J38" i="3" s="1"/>
  <c r="D20" i="3"/>
  <c r="D81" i="3"/>
  <c r="D88" i="3" s="1"/>
  <c r="F11" i="3"/>
  <c r="C11" i="3"/>
  <c r="F64" i="3"/>
  <c r="G65" i="3"/>
  <c r="G64" i="3" s="1"/>
  <c r="G93" i="3" s="1"/>
  <c r="G72" i="3"/>
  <c r="G71" i="3" s="1"/>
  <c r="G92" i="3" s="1"/>
  <c r="J81" i="3"/>
  <c r="J88" i="3" s="1"/>
  <c r="J72" i="3"/>
  <c r="J71" i="3" s="1"/>
  <c r="J92" i="3" s="1"/>
  <c r="C39" i="3"/>
  <c r="C38" i="3" s="1"/>
  <c r="C64" i="3"/>
  <c r="C93" i="3" s="1"/>
  <c r="D72" i="3"/>
  <c r="D71" i="3" s="1"/>
  <c r="D92" i="3" s="1"/>
  <c r="F39" i="3"/>
  <c r="F38" i="3" s="1"/>
  <c r="G40" i="3"/>
  <c r="D40" i="3"/>
  <c r="G58" i="3"/>
  <c r="G57" i="3" s="1"/>
  <c r="D58" i="3"/>
  <c r="D57" i="3" s="1"/>
  <c r="G56" i="3"/>
  <c r="G62" i="3"/>
  <c r="G63" i="3"/>
  <c r="F85" i="3"/>
  <c r="I85" i="3"/>
  <c r="D87" i="3"/>
  <c r="J87" i="3"/>
  <c r="G81" i="3"/>
  <c r="G88" i="3" s="1"/>
  <c r="D11" i="3"/>
  <c r="I94" i="3" l="1"/>
  <c r="C9" i="3"/>
  <c r="C91" i="3" s="1"/>
  <c r="F9" i="3"/>
  <c r="F91" i="3" s="1"/>
  <c r="J9" i="3"/>
  <c r="G28" i="3"/>
  <c r="D28" i="3"/>
  <c r="C79" i="3"/>
  <c r="C82" i="3" s="1"/>
  <c r="J79" i="3"/>
  <c r="J82" i="3" s="1"/>
  <c r="F10" i="3"/>
  <c r="F79" i="3"/>
  <c r="F82" i="3" s="1"/>
  <c r="G10" i="3"/>
  <c r="D39" i="3"/>
  <c r="D38" i="3" s="1"/>
  <c r="G39" i="3"/>
  <c r="G38" i="3" s="1"/>
  <c r="D10" i="3"/>
  <c r="C10" i="3"/>
  <c r="G87" i="3"/>
  <c r="J85" i="3"/>
  <c r="J91" i="3" l="1"/>
  <c r="J94" i="3" s="1"/>
  <c r="F94" i="3"/>
  <c r="D9" i="3"/>
  <c r="D91" i="3" s="1"/>
  <c r="C94" i="3"/>
  <c r="D79" i="3"/>
  <c r="D82" i="3" s="1"/>
  <c r="D94" i="3" l="1"/>
  <c r="B88" i="3" l="1"/>
  <c r="B87" i="3"/>
  <c r="G25" i="3" l="1"/>
  <c r="G22" i="3" s="1"/>
  <c r="G21" i="3" s="1"/>
  <c r="G79" i="3" l="1"/>
  <c r="G82" i="3" s="1"/>
  <c r="G20" i="3"/>
  <c r="G9" i="3"/>
  <c r="G91" i="3" s="1"/>
  <c r="G94" i="3" l="1"/>
  <c r="H9" i="3"/>
  <c r="H10" i="3"/>
  <c r="B93" i="3" l="1"/>
  <c r="B79" i="3" l="1"/>
  <c r="B82" i="3" s="1"/>
  <c r="B91" i="3"/>
  <c r="C89" i="3" l="1"/>
  <c r="C86" i="3"/>
  <c r="D85" i="3" l="1"/>
  <c r="D89" i="3" s="1"/>
  <c r="B86" i="3"/>
  <c r="B85" i="3"/>
  <c r="B89" i="3" s="1"/>
  <c r="B94" i="3"/>
  <c r="D86" i="3" l="1"/>
  <c r="I89" i="3" l="1"/>
  <c r="I86" i="3"/>
  <c r="F89" i="3" l="1"/>
  <c r="F86" i="3"/>
  <c r="G85" i="3" l="1"/>
  <c r="G89" i="3" s="1"/>
  <c r="J86" i="3"/>
  <c r="J89" i="3"/>
  <c r="G86" i="3" l="1"/>
</calcChain>
</file>

<file path=xl/sharedStrings.xml><?xml version="1.0" encoding="utf-8"?>
<sst xmlns="http://schemas.openxmlformats.org/spreadsheetml/2006/main" count="102" uniqueCount="86">
  <si>
    <t/>
  </si>
  <si>
    <t>Наименование</t>
  </si>
  <si>
    <t>Государственная программа 1. "Развитие здравоохранения"</t>
  </si>
  <si>
    <t>Подпрограмма 3.  "Охрана здоровья матери и ребенка"</t>
  </si>
  <si>
    <t>Подпрограмма 4.  "Развитие инфраструктуры системы здравоохранения"</t>
  </si>
  <si>
    <t>Государственная программа 3. "Социальная поддержка граждан и развитие социально-трудовых отношений"</t>
  </si>
  <si>
    <t>Государственная программа 12. "Развитие транспортной системы"</t>
  </si>
  <si>
    <t>Государственная программа 5. "Развитие культуры и сохранение культурного наследия региона"</t>
  </si>
  <si>
    <t>Подпрограмма 1. "Наследие"</t>
  </si>
  <si>
    <t>Подпрограмма 2. "Искусство"</t>
  </si>
  <si>
    <t>Государственная программа 8. "Обеспечение общественного порядка и безопасности населения региона"</t>
  </si>
  <si>
    <t>Министерство строительства и территориального развития Мурманской области</t>
  </si>
  <si>
    <t>Реконструкция основной части здания главного корпуса городской больницы в осях 11-22 в г.Кировске</t>
  </si>
  <si>
    <t>Подпрограмма 1. "Модернизация системы социального обслуживания населения Мурманской области"</t>
  </si>
  <si>
    <t>Государственная программа 4. "Развитие физической культуры и спорта"</t>
  </si>
  <si>
    <t>Подпрограмма 3. "Развитие спортивной инфраструктуры"</t>
  </si>
  <si>
    <t>Государственная программа 7. "Обеспечение комфортной среды проживания населения региона"</t>
  </si>
  <si>
    <t>Подпрограмма 1. "Обеспечение доступным и комфортным жильем и коммунальными услугами граждан Мурманской области"</t>
  </si>
  <si>
    <t>Подпрограмма 2. "Обеспечение пожарной безопасности"</t>
  </si>
  <si>
    <t>Комитет по обеспечению безопасности населения Мурманской области</t>
  </si>
  <si>
    <t>Подпрограмма 3. "Обеспечение защиты населения и территорий от чрезвычайных ситуаций"</t>
  </si>
  <si>
    <t>Реконструкция региональной автоматизированной системы централизованного оповещения (РАСЦО) населения Мурманской области</t>
  </si>
  <si>
    <t>Министерство транспорта и дорожного хозяйства Мурманской области</t>
  </si>
  <si>
    <t>Подпрограмма 1. "Автомобильные дороги Мурманской области"</t>
  </si>
  <si>
    <t>Проектно - изыскательские и прочие работы</t>
  </si>
  <si>
    <t>ПЕРЕЧЕНЬ</t>
  </si>
  <si>
    <t>рублей</t>
  </si>
  <si>
    <t>Государственная программа 8 "Обеспечение общественного порядка и безопасности населения региона"</t>
  </si>
  <si>
    <t>Сумма утвержденная ЗМО</t>
  </si>
  <si>
    <t>Строительство жилья для граждан, проживающих в аварийном жилищном фонде, г.п. Кандалакша (за счет средств ГК-ФСРЖКХ)</t>
  </si>
  <si>
    <t>Строительство жилья для граждан, проживающих в аварийном жилищном фонде, с.п.Териберка (за счет средств ГК-ФСРЖКХ)</t>
  </si>
  <si>
    <t>Технологическое присоединение объекта "Пожарное депо на 4 автомобиля в п.г.т. Умба"</t>
  </si>
  <si>
    <t xml:space="preserve">ВСЕГО, из них </t>
  </si>
  <si>
    <t xml:space="preserve">средства федерального бюджета </t>
  </si>
  <si>
    <t>средства ГК-ФСРЖКХ</t>
  </si>
  <si>
    <t xml:space="preserve">средства областного бюджета </t>
  </si>
  <si>
    <t>МЕЖБЮДЖЕТНЫЕ ТРАНСФЕРТЫ, из них</t>
  </si>
  <si>
    <t>средств федерального бюджета</t>
  </si>
  <si>
    <t>ИТОГО с учетом межбюджетных трансфертов, из них</t>
  </si>
  <si>
    <t>объектов капитального строительства, финансируемых из областного бюджета,</t>
  </si>
  <si>
    <t>Комплекс работ по реконструкции стационара областного противотуберкулезного диспансера по адресу: г. Мурманск, ул. Лобова, 12</t>
  </si>
  <si>
    <t>Реконструкция пищеблока Мончегорской центральной районной больницы (ГОАУЗ "Мончегорская ЦРБ" г. Мончегорск, ул. Кирова,6)</t>
  </si>
  <si>
    <t>Областная детская многопрофильная больница в г.Мурманске</t>
  </si>
  <si>
    <t>Реконструкция психоневрологического интерната по адресу: г.Апатиты, ул.Лесная, 51, 4 очередь (IV ЭТАП. Спальный корпус № 4)</t>
  </si>
  <si>
    <t>Плавательный бассейн в г. Кандалакша</t>
  </si>
  <si>
    <t>Реконструкция здания государственного областного автономного учреждения культуры "Мурманский областной драматический театр" в целях приспособления объекта культурного наследия для современного использования, г. Мурманск, просп. Ленина, д. 49</t>
  </si>
  <si>
    <t>Реконструкция здания государственного областного автономного учреждения культуры "Мурманская областная филармония", г. Мурманск, ул. С.Перовской, д. 3</t>
  </si>
  <si>
    <t>Реконструкция здания государственного областного бюджетного учреждения культуры "Мурманский областной краеведческий музей" в целях приспособления объекта культурного наследия для современного использования, г. Мурманск, просп. Ленина, д. 90</t>
  </si>
  <si>
    <t>Реконструкция здания государственного областного бюджетного учреждения культуры "Мурманская государственная областная универсальная научная библиотека", г. Мурманск, ул. С. Перовской, д. 21-а</t>
  </si>
  <si>
    <t>Строительство жилья для граждан, проживающих в аварийном жилищном фонде, г.п. Кандалакша (за счет средств областного бюджета)</t>
  </si>
  <si>
    <t>Создание системы вызова экстренных служб "112"</t>
  </si>
  <si>
    <t>Строительство жилья для граждан, проживающих в аварийном жилищном фонде, с.п.Териберка (за счет средств областного бюджета)</t>
  </si>
  <si>
    <t>Реконструкция психоневрологического интерната по адресу: г.Апатиты, ул.Лесная, 51, 3 очередь (III ЭТАП. Спальный корпус № 3. VI ЭТАП. Пищеблок со столовой и галереями)</t>
  </si>
  <si>
    <t>Строительство объекта «Лыжероллерная трасса. Водоотводные сооружения лыжного стадиона спорткомплекса «Долина Уюта» в г. Мурманске»</t>
  </si>
  <si>
    <t>Строительство Южных ОСК, г.Мурманск</t>
  </si>
  <si>
    <t xml:space="preserve">Реконструкция здания котельной под пожарное депо в с.Териберка </t>
  </si>
  <si>
    <t xml:space="preserve">Реконструкция здания "Центр обработки вызовов системы "112" </t>
  </si>
  <si>
    <t>ИТОГО Министерство строительства и территориального развития Мурманской области</t>
  </si>
  <si>
    <t>Объем капитальных вложений в объекты государственной собственности Мурманской области и муниципальной собственности в разрезе ГРБС</t>
  </si>
  <si>
    <t>ИТОГО с учетом межбюджетных трансфертов</t>
  </si>
  <si>
    <t>09 "Здравоохранение" 09 "Другие вопросы в области здравоохранения"</t>
  </si>
  <si>
    <t>10 "Социальная политика" 02 "Социальное обслуживание населения"</t>
  </si>
  <si>
    <t>11 "Физическая культура и спорт" 05 "Другие вопросы в области физической культуры и спорта"</t>
  </si>
  <si>
    <t>05 "Жилищно-коммунальное хозяйство" 01 "Жилищное хозяйство"</t>
  </si>
  <si>
    <t>08 "Культура, кинематография" 01 "Культура"</t>
  </si>
  <si>
    <t>05 "Жилищно-коммунальное хозяйство" 02 "Коммунальное хозяйство"</t>
  </si>
  <si>
    <t>03 "Национальная безопасность и правоохранительная деятельность" 10 "Обеспечение пожарной безопасности"</t>
  </si>
  <si>
    <t>03 "Национальная безопасность и правоохранительная деятельность" 14 "Другие вопросы в области национальной безопасности и правоохранительной деятельности"</t>
  </si>
  <si>
    <t>03 "Национальная безопасность и правоохранительная деятельность" 09 "Защита населения и территории от чрезвычайных ситуаций природного и техногенного характера, гражданская оборона"</t>
  </si>
  <si>
    <t>04 "Национальная экономика" 09 "Дорожное хозяйство (дорожные фонды)"</t>
  </si>
  <si>
    <t>Здание стационара ГОБУЗ "Мурманский областной психоневрологический диспансер". Пристройка второго эвакуационного пути</t>
  </si>
  <si>
    <t>для уточнения бюджета на 2015 и на плановый период 2016 и 2017 годы</t>
  </si>
  <si>
    <t>Сумма изменений (+,-)</t>
  </si>
  <si>
    <t xml:space="preserve">Сумма с учетом изменений </t>
  </si>
  <si>
    <t>Строительство и реконструкция спортивных сооружений спорткомплекса «Долина Уюта» в г. Мурманске (за счет областных средств)</t>
  </si>
  <si>
    <t>Легкоатлетический  манеж в г. Мурманске (за счет областных средств)</t>
  </si>
  <si>
    <t>Строительство и реконструкция спортивных сооружений спорткомплекса «Долина Уюта» в г. Мурманске (за счет федеральных средств)</t>
  </si>
  <si>
    <t>Легкоатлетический  манеж в г. Мурманске (за счет федеральных средств)</t>
  </si>
  <si>
    <t>Реконструкция психоневрологического интерната по адресу: г.Апатиты, ул. Лесная, д. 51, 2 очередь (II этап. Спальный корпус №2) (за счет федеральных средств)</t>
  </si>
  <si>
    <t>Реконструкция психоневрологического интерната по адресу: г.Апатиты, ул. Лесная, д. 51, 2 очередь (II этап. Спальный корпус №2) (за счет областных средств)</t>
  </si>
  <si>
    <t>Разработка предпроектных решений по реконструкции комплекса ГОБУЗ "Мурманский областной онкологический диспансер"</t>
  </si>
  <si>
    <t>Гостевая автостоянка к спорткомплексу «Долина Уюта» в Первомайском административном округе г. Мурманска</t>
  </si>
  <si>
    <t>Реконструкция автомобильной дороги  Кандалакша – Алакуртти – КПП «Салла» км 130  - км 145 (за счет федеральных средств)</t>
  </si>
  <si>
    <t>Реконструкция автомобильной дороги  Кандалакша – Алакуртти – КПП «Салла» км 130  - км 145 (за счет областных средств)</t>
  </si>
  <si>
    <t>Приведение в нормативное состояние элементов обустройства автомобильных дорог (автобусные остановки, пешеходные переходы и прочее)</t>
  </si>
  <si>
    <t>Реконструкция психоневрологического интерната по адресу: г.Апатиты, ул.Лесная, 51, 5 очередь (V ЭТАП. Реконструкция здания главного корпуса)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</si>
</sst>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Roman"/>
      <family val="1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</borders>
  <cellStyleXfs count="44">
    <xf numFmtId="0" fontId="0" fillId="0" borderId="0">
      <alignment vertical="top" wrapText="1"/>
    </xf>
    <xf numFmtId="0" fontId="9" fillId="2" borderId="0"/>
    <xf numFmtId="0" fontId="12" fillId="0" borderId="0" applyNumberFormat="0" applyFill="0" applyBorder="0" applyAlignment="0" applyProtection="0"/>
    <xf numFmtId="0" fontId="13" fillId="0" borderId="20" applyNumberFormat="0" applyFill="0" applyAlignment="0" applyProtection="0"/>
    <xf numFmtId="0" fontId="14" fillId="0" borderId="21" applyNumberFormat="0" applyFill="0" applyAlignment="0" applyProtection="0"/>
    <xf numFmtId="0" fontId="15" fillId="0" borderId="22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23" applyNumberFormat="0" applyAlignment="0" applyProtection="0"/>
    <xf numFmtId="0" fontId="20" fillId="9" borderId="24" applyNumberFormat="0" applyAlignment="0" applyProtection="0"/>
    <xf numFmtId="0" fontId="21" fillId="9" borderId="23" applyNumberFormat="0" applyAlignment="0" applyProtection="0"/>
    <xf numFmtId="0" fontId="22" fillId="0" borderId="25" applyNumberFormat="0" applyFill="0" applyAlignment="0" applyProtection="0"/>
    <xf numFmtId="0" fontId="23" fillId="10" borderId="2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8" applyNumberFormat="0" applyFill="0" applyAlignment="0" applyProtection="0"/>
    <xf numFmtId="0" fontId="2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7" fillId="35" borderId="0" applyNumberFormat="0" applyBorder="0" applyAlignment="0" applyProtection="0"/>
    <xf numFmtId="0" fontId="9" fillId="2" borderId="0"/>
    <xf numFmtId="0" fontId="1" fillId="11" borderId="27" applyNumberFormat="0" applyFont="0" applyAlignment="0" applyProtection="0"/>
  </cellStyleXfs>
  <cellXfs count="245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5" fillId="0" borderId="3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top" wrapText="1"/>
    </xf>
    <xf numFmtId="4" fontId="5" fillId="0" borderId="13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Font="1" applyFill="1" applyBorder="1" applyAlignment="1">
      <alignment vertical="top" wrapText="1"/>
    </xf>
    <xf numFmtId="4" fontId="0" fillId="0" borderId="2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13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5" fillId="3" borderId="13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5" fillId="0" borderId="8" xfId="0" applyNumberFormat="1" applyFont="1" applyFill="1" applyBorder="1" applyAlignment="1">
      <alignment horizontal="right" vertical="center" wrapText="1"/>
    </xf>
    <xf numFmtId="4" fontId="5" fillId="0" borderId="8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4" fontId="5" fillId="0" borderId="14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4" fontId="5" fillId="0" borderId="15" xfId="0" applyNumberFormat="1" applyFont="1" applyFill="1" applyBorder="1" applyAlignment="1">
      <alignment horizontal="right" vertical="center" wrapText="1"/>
    </xf>
    <xf numFmtId="4" fontId="6" fillId="4" borderId="3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0" fillId="3" borderId="2" xfId="1" applyFont="1" applyFill="1" applyBorder="1" applyAlignment="1">
      <alignment vertical="top" wrapText="1"/>
    </xf>
    <xf numFmtId="4" fontId="5" fillId="0" borderId="10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center" wrapText="1"/>
    </xf>
    <xf numFmtId="4" fontId="6" fillId="4" borderId="12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wrapText="1"/>
    </xf>
    <xf numFmtId="4" fontId="5" fillId="0" borderId="19" xfId="0" applyNumberFormat="1" applyFont="1" applyFill="1" applyBorder="1" applyAlignment="1">
      <alignment horizontal="right" vertical="center" wrapText="1"/>
    </xf>
    <xf numFmtId="0" fontId="8" fillId="3" borderId="7" xfId="0" applyNumberFormat="1" applyFont="1" applyFill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16" xfId="0" applyNumberFormat="1" applyFont="1" applyFill="1" applyBorder="1" applyAlignment="1">
      <alignment horizontal="right" vertical="center" wrapText="1"/>
    </xf>
    <xf numFmtId="4" fontId="5" fillId="0" borderId="17" xfId="0" applyNumberFormat="1" applyFont="1" applyFill="1" applyBorder="1" applyAlignment="1">
      <alignment horizontal="right" vertical="center" wrapText="1"/>
    </xf>
    <xf numFmtId="4" fontId="6" fillId="4" borderId="3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right"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9" fontId="5" fillId="2" borderId="2" xfId="42" applyNumberFormat="1" applyFont="1" applyFill="1" applyBorder="1" applyAlignment="1">
      <alignment horizontal="left" shrinkToFit="1"/>
    </xf>
    <xf numFmtId="0" fontId="6" fillId="4" borderId="3" xfId="0" applyFont="1" applyFill="1" applyBorder="1" applyAlignment="1">
      <alignment horizontal="left" vertical="top" wrapText="1"/>
    </xf>
    <xf numFmtId="4" fontId="6" fillId="4" borderId="9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4" fontId="6" fillId="4" borderId="9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8" fillId="3" borderId="2" xfId="0" applyNumberFormat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8" fillId="3" borderId="19" xfId="0" applyNumberFormat="1" applyFont="1" applyFill="1" applyBorder="1" applyAlignment="1">
      <alignment horizontal="left" vertical="top"/>
    </xf>
    <xf numFmtId="0" fontId="8" fillId="3" borderId="32" xfId="0" applyNumberFormat="1" applyFont="1" applyFill="1" applyBorder="1" applyAlignment="1">
      <alignment horizontal="left" vertical="top"/>
    </xf>
    <xf numFmtId="0" fontId="5" fillId="3" borderId="19" xfId="0" applyFont="1" applyFill="1" applyBorder="1" applyAlignment="1">
      <alignment horizontal="left" vertical="top" wrapText="1"/>
    </xf>
    <xf numFmtId="4" fontId="0" fillId="0" borderId="19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11" fillId="4" borderId="33" xfId="0" applyFont="1" applyFill="1" applyBorder="1" applyAlignment="1">
      <alignment horizontal="left" vertical="center" wrapText="1"/>
    </xf>
    <xf numFmtId="4" fontId="28" fillId="4" borderId="34" xfId="0" applyNumberFormat="1" applyFont="1" applyFill="1" applyBorder="1" applyAlignment="1">
      <alignment horizontal="right" vertical="center" wrapText="1"/>
    </xf>
    <xf numFmtId="0" fontId="7" fillId="4" borderId="6" xfId="0" applyNumberFormat="1" applyFont="1" applyFill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right" vertical="center" wrapText="1"/>
    </xf>
    <xf numFmtId="4" fontId="3" fillId="4" borderId="31" xfId="0" applyNumberFormat="1" applyFont="1" applyFill="1" applyBorder="1" applyAlignment="1">
      <alignment horizontal="right" vertical="center" wrapText="1"/>
    </xf>
    <xf numFmtId="0" fontId="7" fillId="4" borderId="2" xfId="0" applyNumberFormat="1" applyFont="1" applyFill="1" applyBorder="1" applyAlignment="1">
      <alignment horizontal="left" vertical="top"/>
    </xf>
    <xf numFmtId="4" fontId="3" fillId="4" borderId="2" xfId="0" applyNumberFormat="1" applyFont="1" applyFill="1" applyBorder="1" applyAlignment="1">
      <alignment horizontal="right"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" fontId="3" fillId="0" borderId="3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" fontId="6" fillId="4" borderId="9" xfId="0" applyNumberFormat="1" applyFont="1" applyFill="1" applyBorder="1" applyAlignment="1">
      <alignment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9" fillId="3" borderId="33" xfId="1" applyFont="1" applyFill="1" applyBorder="1" applyAlignment="1">
      <alignment horizontal="center" vertical="center" wrapText="1"/>
    </xf>
    <xf numFmtId="0" fontId="29" fillId="3" borderId="2" xfId="1" applyFont="1" applyFill="1" applyBorder="1" applyAlignment="1">
      <alignment horizontal="center" vertical="center" wrapText="1"/>
    </xf>
    <xf numFmtId="0" fontId="29" fillId="3" borderId="18" xfId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vertical="center" wrapText="1"/>
    </xf>
    <xf numFmtId="4" fontId="6" fillId="0" borderId="14" xfId="0" applyNumberFormat="1" applyFont="1" applyFill="1" applyBorder="1" applyAlignment="1">
      <alignment horizontal="right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4" fontId="3" fillId="0" borderId="43" xfId="0" applyNumberFormat="1" applyFont="1" applyFill="1" applyBorder="1" applyAlignment="1">
      <alignment horizontal="center" vertical="center" wrapText="1"/>
    </xf>
    <xf numFmtId="4" fontId="6" fillId="4" borderId="44" xfId="0" applyNumberFormat="1" applyFont="1" applyFill="1" applyBorder="1" applyAlignment="1">
      <alignment horizontal="right" vertical="center" wrapText="1"/>
    </xf>
    <xf numFmtId="4" fontId="3" fillId="0" borderId="45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4" fontId="5" fillId="0" borderId="45" xfId="0" applyNumberFormat="1" applyFont="1" applyFill="1" applyBorder="1" applyAlignment="1">
      <alignment horizontal="right" vertical="center" wrapText="1"/>
    </xf>
    <xf numFmtId="4" fontId="6" fillId="4" borderId="44" xfId="0" applyNumberFormat="1" applyFont="1" applyFill="1" applyBorder="1" applyAlignment="1">
      <alignment vertical="center" wrapText="1"/>
    </xf>
    <xf numFmtId="4" fontId="5" fillId="0" borderId="40" xfId="0" applyNumberFormat="1" applyFont="1" applyFill="1" applyBorder="1" applyAlignment="1">
      <alignment vertical="center" wrapText="1"/>
    </xf>
    <xf numFmtId="4" fontId="5" fillId="0" borderId="42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horizontal="center" vertical="center" wrapText="1"/>
    </xf>
    <xf numFmtId="4" fontId="5" fillId="0" borderId="47" xfId="0" applyNumberFormat="1" applyFont="1" applyFill="1" applyBorder="1" applyAlignment="1">
      <alignment horizontal="right" vertical="center" wrapText="1"/>
    </xf>
    <xf numFmtId="4" fontId="5" fillId="3" borderId="11" xfId="0" applyNumberFormat="1" applyFont="1" applyFill="1" applyBorder="1" applyAlignment="1">
      <alignment horizontal="right" vertical="center" wrapText="1"/>
    </xf>
    <xf numFmtId="4" fontId="5" fillId="0" borderId="48" xfId="0" applyNumberFormat="1" applyFont="1" applyFill="1" applyBorder="1" applyAlignment="1">
      <alignment horizontal="right" vertical="center" wrapText="1"/>
    </xf>
    <xf numFmtId="4" fontId="3" fillId="0" borderId="40" xfId="0" applyNumberFormat="1" applyFont="1" applyFill="1" applyBorder="1" applyAlignment="1">
      <alignment horizontal="center" vertical="center" wrapText="1"/>
    </xf>
    <xf numFmtId="4" fontId="6" fillId="4" borderId="49" xfId="0" applyNumberFormat="1" applyFont="1" applyFill="1" applyBorder="1" applyAlignment="1">
      <alignment horizontal="right" vertical="center" wrapText="1"/>
    </xf>
    <xf numFmtId="4" fontId="3" fillId="0" borderId="50" xfId="0" applyNumberFormat="1" applyFont="1" applyFill="1" applyBorder="1" applyAlignment="1">
      <alignment horizontal="center" vertical="center" wrapText="1"/>
    </xf>
    <xf numFmtId="4" fontId="6" fillId="4" borderId="51" xfId="0" applyNumberFormat="1" applyFont="1" applyFill="1" applyBorder="1" applyAlignment="1">
      <alignment horizontal="right" vertical="center" wrapText="1"/>
    </xf>
    <xf numFmtId="4" fontId="3" fillId="0" borderId="52" xfId="0" applyNumberFormat="1" applyFont="1" applyFill="1" applyBorder="1" applyAlignment="1">
      <alignment horizontal="right" vertical="center" wrapText="1"/>
    </xf>
    <xf numFmtId="4" fontId="5" fillId="0" borderId="53" xfId="0" applyNumberFormat="1" applyFont="1" applyFill="1" applyBorder="1" applyAlignment="1">
      <alignment horizontal="right" vertical="center" wrapText="1"/>
    </xf>
    <xf numFmtId="4" fontId="5" fillId="0" borderId="52" xfId="0" applyNumberFormat="1" applyFont="1" applyFill="1" applyBorder="1" applyAlignment="1">
      <alignment horizontal="right" vertical="center" wrapText="1"/>
    </xf>
    <xf numFmtId="4" fontId="6" fillId="4" borderId="51" xfId="0" applyNumberFormat="1" applyFont="1" applyFill="1" applyBorder="1" applyAlignment="1">
      <alignment vertical="center" wrapText="1"/>
    </xf>
    <xf numFmtId="4" fontId="5" fillId="0" borderId="54" xfId="0" applyNumberFormat="1" applyFont="1" applyFill="1" applyBorder="1" applyAlignment="1">
      <alignment vertical="center" wrapText="1"/>
    </xf>
    <xf numFmtId="4" fontId="3" fillId="0" borderId="54" xfId="0" applyNumberFormat="1" applyFont="1" applyFill="1" applyBorder="1" applyAlignment="1">
      <alignment horizontal="right"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55" xfId="0" applyNumberFormat="1" applyFont="1" applyFill="1" applyBorder="1" applyAlignment="1">
      <alignment horizontal="center" vertical="center" wrapText="1"/>
    </xf>
    <xf numFmtId="4" fontId="6" fillId="4" borderId="56" xfId="0" applyNumberFormat="1" applyFont="1" applyFill="1" applyBorder="1" applyAlignment="1">
      <alignment horizontal="right" vertical="center" wrapText="1"/>
    </xf>
    <xf numFmtId="4" fontId="6" fillId="0" borderId="17" xfId="0" applyNumberFormat="1" applyFont="1" applyFill="1" applyBorder="1" applyAlignment="1">
      <alignment horizontal="right" vertical="center" wrapText="1"/>
    </xf>
    <xf numFmtId="4" fontId="5" fillId="0" borderId="40" xfId="0" applyNumberFormat="1" applyFont="1" applyFill="1" applyBorder="1" applyAlignment="1">
      <alignment horizontal="right" vertical="center" wrapText="1"/>
    </xf>
    <xf numFmtId="4" fontId="6" fillId="0" borderId="52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horizontal="right" vertical="center" wrapText="1"/>
    </xf>
    <xf numFmtId="4" fontId="3" fillId="0" borderId="40" xfId="0" applyNumberFormat="1" applyFont="1" applyFill="1" applyBorder="1" applyAlignment="1">
      <alignment horizontal="right" vertical="center" wrapText="1"/>
    </xf>
    <xf numFmtId="4" fontId="3" fillId="4" borderId="57" xfId="0" applyNumberFormat="1" applyFont="1" applyFill="1" applyBorder="1" applyAlignment="1">
      <alignment horizontal="right" vertical="center" wrapText="1"/>
    </xf>
    <xf numFmtId="4" fontId="5" fillId="0" borderId="58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5" fillId="0" borderId="50" xfId="0" applyNumberFormat="1" applyFont="1" applyFill="1" applyBorder="1" applyAlignment="1">
      <alignment horizontal="right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center" vertical="center" wrapText="1"/>
    </xf>
    <xf numFmtId="4" fontId="6" fillId="4" borderId="61" xfId="0" applyNumberFormat="1" applyFont="1" applyFill="1" applyBorder="1" applyAlignment="1">
      <alignment wrapText="1"/>
    </xf>
    <xf numFmtId="4" fontId="3" fillId="0" borderId="40" xfId="0" applyNumberFormat="1" applyFont="1" applyFill="1" applyBorder="1" applyAlignment="1">
      <alignment wrapText="1"/>
    </xf>
    <xf numFmtId="4" fontId="0" fillId="0" borderId="40" xfId="0" applyNumberFormat="1" applyFont="1" applyFill="1" applyBorder="1" applyAlignment="1">
      <alignment vertical="center" wrapText="1"/>
    </xf>
    <xf numFmtId="4" fontId="6" fillId="4" borderId="61" xfId="0" applyNumberFormat="1" applyFont="1" applyFill="1" applyBorder="1" applyAlignment="1">
      <alignment vertical="center" wrapText="1"/>
    </xf>
    <xf numFmtId="4" fontId="0" fillId="0" borderId="42" xfId="0" applyNumberFormat="1" applyFont="1" applyFill="1" applyBorder="1" applyAlignment="1">
      <alignment vertical="center" wrapText="1"/>
    </xf>
    <xf numFmtId="4" fontId="6" fillId="4" borderId="61" xfId="0" applyNumberFormat="1" applyFont="1" applyFill="1" applyBorder="1" applyAlignment="1">
      <alignment horizontal="right" vertical="center" wrapText="1"/>
    </xf>
    <xf numFmtId="4" fontId="0" fillId="3" borderId="40" xfId="0" applyNumberFormat="1" applyFont="1" applyFill="1" applyBorder="1" applyAlignment="1">
      <alignment vertical="center" wrapText="1"/>
    </xf>
    <xf numFmtId="4" fontId="6" fillId="4" borderId="62" xfId="0" applyNumberFormat="1" applyFont="1" applyFill="1" applyBorder="1" applyAlignment="1">
      <alignment horizontal="right" vertical="center" wrapText="1"/>
    </xf>
    <xf numFmtId="4" fontId="6" fillId="4" borderId="62" xfId="0" applyNumberFormat="1" applyFont="1" applyFill="1" applyBorder="1" applyAlignment="1">
      <alignment vertical="center" wrapText="1"/>
    </xf>
    <xf numFmtId="4" fontId="5" fillId="0" borderId="40" xfId="0" applyNumberFormat="1" applyFont="1" applyFill="1" applyBorder="1" applyAlignment="1">
      <alignment vertical="top" wrapText="1"/>
    </xf>
    <xf numFmtId="4" fontId="6" fillId="0" borderId="44" xfId="0" applyNumberFormat="1" applyFont="1" applyFill="1" applyBorder="1" applyAlignment="1">
      <alignment horizontal="right" vertical="center" wrapText="1"/>
    </xf>
    <xf numFmtId="4" fontId="6" fillId="0" borderId="51" xfId="0" applyNumberFormat="1" applyFont="1" applyFill="1" applyBorder="1" applyAlignment="1">
      <alignment horizontal="right" vertical="center" wrapText="1"/>
    </xf>
    <xf numFmtId="4" fontId="0" fillId="0" borderId="40" xfId="0" applyNumberFormat="1" applyFont="1" applyFill="1" applyBorder="1" applyAlignment="1">
      <alignment vertical="top" wrapText="1"/>
    </xf>
    <xf numFmtId="4" fontId="3" fillId="3" borderId="40" xfId="0" applyNumberFormat="1" applyFont="1" applyFill="1" applyBorder="1" applyAlignment="1">
      <alignment vertical="top" wrapText="1"/>
    </xf>
    <xf numFmtId="4" fontId="0" fillId="0" borderId="5" xfId="0" applyNumberFormat="1" applyFont="1" applyFill="1" applyBorder="1" applyAlignment="1">
      <alignment vertical="top" wrapText="1"/>
    </xf>
    <xf numFmtId="4" fontId="0" fillId="0" borderId="5" xfId="0" applyNumberFormat="1" applyFont="1" applyFill="1" applyBorder="1" applyAlignment="1">
      <alignment vertical="center" wrapText="1"/>
    </xf>
    <xf numFmtId="4" fontId="6" fillId="4" borderId="63" xfId="0" applyNumberFormat="1" applyFont="1" applyFill="1" applyBorder="1" applyAlignment="1">
      <alignment horizontal="right" vertical="center" wrapText="1"/>
    </xf>
    <xf numFmtId="4" fontId="6" fillId="0" borderId="54" xfId="0" applyNumberFormat="1" applyFont="1" applyFill="1" applyBorder="1" applyAlignment="1">
      <alignment horizontal="right" vertical="center" wrapText="1"/>
    </xf>
    <xf numFmtId="4" fontId="6" fillId="0" borderId="64" xfId="0" applyNumberFormat="1" applyFont="1" applyFill="1" applyBorder="1" applyAlignment="1">
      <alignment horizontal="right" vertical="center" wrapText="1"/>
    </xf>
    <xf numFmtId="0" fontId="5" fillId="0" borderId="61" xfId="0" applyFont="1" applyFill="1" applyBorder="1" applyAlignment="1">
      <alignment horizontal="center" vertical="center" wrapText="1"/>
    </xf>
    <xf numFmtId="4" fontId="6" fillId="0" borderId="62" xfId="0" applyNumberFormat="1" applyFont="1" applyFill="1" applyBorder="1" applyAlignment="1">
      <alignment horizontal="right" vertical="center" wrapText="1"/>
    </xf>
    <xf numFmtId="4" fontId="6" fillId="4" borderId="62" xfId="0" applyNumberFormat="1" applyFont="1" applyFill="1" applyBorder="1" applyAlignment="1">
      <alignment wrapText="1"/>
    </xf>
    <xf numFmtId="4" fontId="3" fillId="0" borderId="5" xfId="0" applyNumberFormat="1" applyFont="1" applyFill="1" applyBorder="1" applyAlignment="1">
      <alignment wrapText="1"/>
    </xf>
    <xf numFmtId="4" fontId="0" fillId="3" borderId="5" xfId="0" applyNumberFormat="1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vertical="top" wrapText="1"/>
    </xf>
    <xf numFmtId="4" fontId="5" fillId="0" borderId="65" xfId="0" applyNumberFormat="1" applyFont="1" applyFill="1" applyBorder="1" applyAlignment="1">
      <alignment horizontal="right" vertical="center" wrapText="1"/>
    </xf>
    <xf numFmtId="4" fontId="5" fillId="0" borderId="32" xfId="0" applyNumberFormat="1" applyFont="1" applyFill="1" applyBorder="1" applyAlignment="1">
      <alignment horizontal="right" vertical="center" wrapText="1"/>
    </xf>
    <xf numFmtId="4" fontId="5" fillId="0" borderId="66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" fontId="0" fillId="0" borderId="5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0" fillId="3" borderId="2" xfId="0" applyNumberFormat="1" applyFont="1" applyFill="1" applyBorder="1" applyAlignment="1">
      <alignment vertical="center" wrapText="1"/>
    </xf>
    <xf numFmtId="0" fontId="10" fillId="3" borderId="19" xfId="1" applyFont="1" applyFill="1" applyBorder="1" applyAlignment="1">
      <alignment vertical="top" wrapText="1"/>
    </xf>
    <xf numFmtId="4" fontId="0" fillId="0" borderId="19" xfId="0" applyNumberFormat="1" applyFont="1" applyFill="1" applyBorder="1" applyAlignment="1">
      <alignment vertical="center" wrapText="1"/>
    </xf>
    <xf numFmtId="4" fontId="0" fillId="0" borderId="19" xfId="0" applyNumberFormat="1" applyFont="1" applyFill="1" applyBorder="1" applyAlignment="1">
      <alignment vertical="top" wrapText="1"/>
    </xf>
    <xf numFmtId="4" fontId="0" fillId="0" borderId="50" xfId="0" applyNumberFormat="1" applyFont="1" applyFill="1" applyBorder="1" applyAlignment="1">
      <alignment vertical="top" wrapText="1"/>
    </xf>
    <xf numFmtId="4" fontId="3" fillId="0" borderId="67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4" fontId="5" fillId="0" borderId="44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5" fillId="0" borderId="69" xfId="0" applyNumberFormat="1" applyFont="1" applyFill="1" applyBorder="1" applyAlignment="1">
      <alignment vertical="center" wrapText="1"/>
    </xf>
    <xf numFmtId="4" fontId="5" fillId="0" borderId="68" xfId="0" applyNumberFormat="1" applyFont="1" applyFill="1" applyBorder="1" applyAlignment="1">
      <alignment vertical="center" wrapText="1"/>
    </xf>
    <xf numFmtId="4" fontId="5" fillId="0" borderId="53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70" xfId="0" applyNumberFormat="1" applyFont="1" applyFill="1" applyBorder="1" applyAlignment="1">
      <alignment horizontal="right" vertical="center" wrapText="1"/>
    </xf>
    <xf numFmtId="4" fontId="5" fillId="0" borderId="71" xfId="0" applyNumberFormat="1" applyFont="1" applyFill="1" applyBorder="1" applyAlignment="1">
      <alignment horizontal="right" vertical="center" wrapText="1"/>
    </xf>
    <xf numFmtId="4" fontId="0" fillId="0" borderId="72" xfId="0" applyNumberFormat="1" applyFont="1" applyFill="1" applyBorder="1" applyAlignment="1">
      <alignment vertical="center" wrapText="1"/>
    </xf>
    <xf numFmtId="4" fontId="0" fillId="0" borderId="70" xfId="0" applyNumberFormat="1" applyFont="1" applyFill="1" applyBorder="1" applyAlignment="1">
      <alignment vertical="center" wrapText="1"/>
    </xf>
    <xf numFmtId="0" fontId="30" fillId="3" borderId="2" xfId="0" applyFont="1" applyFill="1" applyBorder="1" applyAlignment="1">
      <alignment horizontal="left" vertical="center" wrapText="1"/>
    </xf>
    <xf numFmtId="4" fontId="0" fillId="0" borderId="71" xfId="0" applyNumberFormat="1" applyFont="1" applyFill="1" applyBorder="1" applyAlignment="1">
      <alignment vertical="center" wrapText="1"/>
    </xf>
    <xf numFmtId="4" fontId="5" fillId="0" borderId="73" xfId="0" applyNumberFormat="1" applyFont="1" applyFill="1" applyBorder="1" applyAlignment="1">
      <alignment horizontal="right" vertical="center" wrapText="1"/>
    </xf>
    <xf numFmtId="4" fontId="3" fillId="0" borderId="74" xfId="0" applyNumberFormat="1" applyFont="1" applyFill="1" applyBorder="1" applyAlignment="1">
      <alignment horizontal="center" vertical="center" wrapText="1"/>
    </xf>
    <xf numFmtId="4" fontId="3" fillId="0" borderId="75" xfId="0" applyNumberFormat="1" applyFont="1" applyFill="1" applyBorder="1" applyAlignment="1">
      <alignment horizontal="center" vertical="center" wrapText="1"/>
    </xf>
    <xf numFmtId="4" fontId="3" fillId="0" borderId="76" xfId="0" applyNumberFormat="1" applyFont="1" applyFill="1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vertical="center" wrapText="1"/>
    </xf>
    <xf numFmtId="4" fontId="0" fillId="0" borderId="16" xfId="0" applyNumberFormat="1" applyFont="1" applyFill="1" applyBorder="1" applyAlignment="1">
      <alignment vertical="center" wrapText="1"/>
    </xf>
    <xf numFmtId="4" fontId="0" fillId="0" borderId="58" xfId="0" applyNumberFormat="1" applyFont="1" applyFill="1" applyBorder="1" applyAlignment="1">
      <alignment vertical="center" wrapText="1"/>
    </xf>
    <xf numFmtId="4" fontId="5" fillId="0" borderId="39" xfId="0" applyNumberFormat="1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4" fontId="5" fillId="0" borderId="62" xfId="0" applyNumberFormat="1" applyFont="1" applyFill="1" applyBorder="1" applyAlignment="1">
      <alignment vertical="center" wrapText="1"/>
    </xf>
    <xf numFmtId="4" fontId="5" fillId="0" borderId="61" xfId="0" applyNumberFormat="1" applyFont="1" applyFill="1" applyBorder="1" applyAlignment="1">
      <alignment vertical="center" wrapText="1"/>
    </xf>
    <xf numFmtId="4" fontId="5" fillId="0" borderId="77" xfId="0" applyNumberFormat="1" applyFont="1" applyFill="1" applyBorder="1" applyAlignment="1">
      <alignment vertical="center" wrapText="1"/>
    </xf>
    <xf numFmtId="4" fontId="0" fillId="0" borderId="61" xfId="0" applyNumberFormat="1" applyFont="1" applyFill="1" applyBorder="1" applyAlignment="1">
      <alignment vertical="center" wrapText="1"/>
    </xf>
    <xf numFmtId="4" fontId="0" fillId="0" borderId="9" xfId="0" applyNumberFormat="1" applyFont="1" applyFill="1" applyBorder="1" applyAlignment="1">
      <alignment vertical="center" wrapText="1"/>
    </xf>
    <xf numFmtId="4" fontId="0" fillId="0" borderId="62" xfId="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3" fillId="0" borderId="78" xfId="0" applyNumberFormat="1" applyFont="1" applyFill="1" applyBorder="1" applyAlignment="1">
      <alignment horizontal="right" vertical="center" wrapText="1"/>
    </xf>
    <xf numFmtId="4" fontId="3" fillId="0" borderId="79" xfId="0" applyNumberFormat="1" applyFont="1" applyFill="1" applyBorder="1" applyAlignment="1">
      <alignment horizontal="right" vertical="center" wrapText="1"/>
    </xf>
    <xf numFmtId="4" fontId="3" fillId="0" borderId="69" xfId="0" applyNumberFormat="1" applyFont="1" applyFill="1" applyBorder="1" applyAlignment="1">
      <alignment horizontal="right" vertical="center" wrapText="1"/>
    </xf>
    <xf numFmtId="4" fontId="3" fillId="4" borderId="40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4" fontId="5" fillId="0" borderId="14" xfId="0" applyNumberFormat="1" applyFont="1" applyFill="1" applyBorder="1" applyAlignment="1">
      <alignment vertical="center" wrapText="1"/>
    </xf>
    <xf numFmtId="4" fontId="3" fillId="0" borderId="81" xfId="0" applyNumberFormat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vertical="top" wrapText="1"/>
    </xf>
    <xf numFmtId="4" fontId="5" fillId="0" borderId="16" xfId="0" applyNumberFormat="1" applyFont="1" applyFill="1" applyBorder="1" applyAlignment="1">
      <alignment vertical="center" wrapText="1"/>
    </xf>
    <xf numFmtId="4" fontId="3" fillId="0" borderId="80" xfId="0" applyNumberFormat="1" applyFont="1" applyFill="1" applyBorder="1" applyAlignment="1">
      <alignment horizontal="center" vertical="center" wrapText="1"/>
    </xf>
    <xf numFmtId="4" fontId="5" fillId="0" borderId="32" xfId="0" applyNumberFormat="1" applyFont="1" applyFill="1" applyBorder="1" applyAlignment="1">
      <alignment vertical="center" wrapText="1"/>
    </xf>
    <xf numFmtId="4" fontId="5" fillId="0" borderId="39" xfId="0" applyNumberFormat="1" applyFont="1" applyFill="1" applyBorder="1" applyAlignment="1">
      <alignment vertical="center" wrapText="1"/>
    </xf>
    <xf numFmtId="4" fontId="0" fillId="0" borderId="32" xfId="0" applyNumberFormat="1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5" fillId="0" borderId="6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7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42"/>
    <cellStyle name="Обычный_Лист1" xfId="1"/>
    <cellStyle name="Плохой" xfId="8" builtinId="27" customBuiltin="1"/>
    <cellStyle name="Пояснение" xfId="16" builtinId="53" customBuiltin="1"/>
    <cellStyle name="Примечание 2" xfId="43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7;&#1088;&#1077;&#1095;&#1077;&#1085;&#1100;%20&#1054;&#1050;&#1057;%20&#1084;&#1091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"/>
    </sheetNames>
    <sheetDataSet>
      <sheetData sheetId="0">
        <row r="48">
          <cell r="B48">
            <v>334591800</v>
          </cell>
          <cell r="C48">
            <v>0</v>
          </cell>
          <cell r="D48">
            <v>334591800</v>
          </cell>
          <cell r="F48">
            <v>0</v>
          </cell>
          <cell r="G48">
            <v>102062700</v>
          </cell>
          <cell r="I48">
            <v>0</v>
          </cell>
          <cell r="J48">
            <v>101957000</v>
          </cell>
        </row>
        <row r="49">
          <cell r="B49">
            <v>181868100</v>
          </cell>
          <cell r="C49">
            <v>0</v>
          </cell>
          <cell r="D49">
            <v>181868100</v>
          </cell>
          <cell r="F49">
            <v>0</v>
          </cell>
          <cell r="G49">
            <v>0</v>
          </cell>
          <cell r="I49">
            <v>0</v>
          </cell>
          <cell r="J49">
            <v>0</v>
          </cell>
        </row>
        <row r="60">
          <cell r="B60">
            <v>269493100</v>
          </cell>
          <cell r="C60">
            <v>0</v>
          </cell>
          <cell r="D60">
            <v>269493100</v>
          </cell>
          <cell r="F60">
            <v>0</v>
          </cell>
          <cell r="G60">
            <v>102062700</v>
          </cell>
          <cell r="J60">
            <v>101957000</v>
          </cell>
        </row>
        <row r="61">
          <cell r="B61">
            <v>65098700</v>
          </cell>
          <cell r="C61">
            <v>0</v>
          </cell>
          <cell r="D61">
            <v>65098700</v>
          </cell>
          <cell r="F61">
            <v>0</v>
          </cell>
          <cell r="G61">
            <v>0</v>
          </cell>
          <cell r="J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tabSelected="1" topLeftCell="A70" workbookViewId="0">
      <pane xSplit="1" topLeftCell="E1" activePane="topRight" state="frozen"/>
      <selection pane="topRight" activeCell="H91" sqref="H91:H94"/>
    </sheetView>
  </sheetViews>
  <sheetFormatPr defaultRowHeight="12.75"/>
  <cols>
    <col min="1" max="1" width="74.33203125" style="39" customWidth="1"/>
    <col min="2" max="2" width="20.33203125" style="2" bestFit="1" customWidth="1"/>
    <col min="3" max="3" width="20.83203125" style="2" customWidth="1"/>
    <col min="4" max="4" width="20" style="2" customWidth="1"/>
    <col min="5" max="5" width="20.1640625" style="2" bestFit="1" customWidth="1"/>
    <col min="6" max="6" width="20.83203125" style="63" customWidth="1"/>
    <col min="7" max="7" width="22" style="63" customWidth="1"/>
    <col min="8" max="8" width="20.1640625" style="18" bestFit="1" customWidth="1"/>
    <col min="9" max="9" width="22" style="3" customWidth="1"/>
    <col min="10" max="10" width="21" style="3" customWidth="1"/>
    <col min="11" max="16384" width="9.33203125" style="3"/>
  </cols>
  <sheetData>
    <row r="1" spans="1:10">
      <c r="A1" s="235" t="s">
        <v>25</v>
      </c>
      <c r="B1" s="234"/>
      <c r="C1" s="234"/>
      <c r="D1" s="234"/>
      <c r="E1" s="234"/>
      <c r="F1" s="234"/>
      <c r="G1" s="234"/>
      <c r="H1" s="234"/>
    </row>
    <row r="2" spans="1:10" ht="17.25" customHeight="1">
      <c r="A2" s="235" t="s">
        <v>39</v>
      </c>
      <c r="B2" s="234"/>
      <c r="C2" s="234"/>
      <c r="D2" s="234"/>
      <c r="E2" s="234"/>
      <c r="F2" s="234"/>
      <c r="G2" s="234"/>
      <c r="H2" s="234"/>
    </row>
    <row r="3" spans="1:10" ht="16.5" customHeight="1">
      <c r="A3" s="235" t="s">
        <v>71</v>
      </c>
      <c r="B3" s="234"/>
      <c r="C3" s="234"/>
      <c r="D3" s="234"/>
      <c r="E3" s="234"/>
      <c r="F3" s="234"/>
      <c r="G3" s="234"/>
      <c r="H3" s="234"/>
    </row>
    <row r="4" spans="1:10" s="5" customFormat="1" ht="15.75">
      <c r="A4" s="33"/>
      <c r="B4" s="6"/>
      <c r="C4" s="13"/>
      <c r="D4" s="13"/>
      <c r="E4" s="6"/>
      <c r="F4" s="63"/>
      <c r="G4" s="63"/>
      <c r="H4" s="18"/>
    </row>
    <row r="5" spans="1:10" ht="15.75">
      <c r="A5" s="34" t="s">
        <v>0</v>
      </c>
      <c r="B5" s="6"/>
      <c r="C5" s="13"/>
      <c r="D5" s="13"/>
      <c r="E5" s="4"/>
      <c r="F5" s="31"/>
      <c r="G5" s="31"/>
      <c r="J5" s="31" t="s">
        <v>26</v>
      </c>
    </row>
    <row r="6" spans="1:10">
      <c r="A6" s="231" t="s">
        <v>1</v>
      </c>
      <c r="B6" s="237">
        <v>2015</v>
      </c>
      <c r="C6" s="238"/>
      <c r="D6" s="239"/>
      <c r="E6" s="240">
        <v>2016</v>
      </c>
      <c r="F6" s="241"/>
      <c r="G6" s="241"/>
      <c r="H6" s="242">
        <v>2017</v>
      </c>
      <c r="I6" s="243"/>
      <c r="J6" s="244"/>
    </row>
    <row r="7" spans="1:10" ht="25.5">
      <c r="A7" s="232" t="s">
        <v>0</v>
      </c>
      <c r="B7" s="7" t="s">
        <v>28</v>
      </c>
      <c r="C7" s="7" t="s">
        <v>72</v>
      </c>
      <c r="D7" s="138" t="s">
        <v>73</v>
      </c>
      <c r="E7" s="137" t="s">
        <v>28</v>
      </c>
      <c r="F7" s="7" t="s">
        <v>72</v>
      </c>
      <c r="G7" s="138" t="s">
        <v>73</v>
      </c>
      <c r="H7" s="158" t="s">
        <v>28</v>
      </c>
      <c r="I7" s="7" t="s">
        <v>72</v>
      </c>
      <c r="J7" s="138" t="s">
        <v>73</v>
      </c>
    </row>
    <row r="8" spans="1:10" ht="27" customHeight="1">
      <c r="A8" s="233" t="s">
        <v>11</v>
      </c>
      <c r="B8" s="234"/>
      <c r="C8" s="234"/>
      <c r="D8" s="234"/>
      <c r="E8" s="234"/>
      <c r="F8" s="234"/>
      <c r="G8" s="234"/>
      <c r="H8" s="234"/>
    </row>
    <row r="9" spans="1:10" s="5" customFormat="1" ht="33.75" customHeight="1" thickBot="1">
      <c r="A9" s="82" t="s">
        <v>57</v>
      </c>
      <c r="B9" s="83">
        <v>1158323328.5100002</v>
      </c>
      <c r="C9" s="83">
        <f t="shared" ref="C9:J9" si="0">C11+C21+C29+C39+C48+C57</f>
        <v>0</v>
      </c>
      <c r="D9" s="115">
        <f t="shared" si="0"/>
        <v>1158323328.5100002</v>
      </c>
      <c r="E9" s="99">
        <v>714461601.63999999</v>
      </c>
      <c r="F9" s="83">
        <f t="shared" si="0"/>
        <v>0</v>
      </c>
      <c r="G9" s="115">
        <f t="shared" si="0"/>
        <v>714461601.63999999</v>
      </c>
      <c r="H9" s="99">
        <f t="shared" si="0"/>
        <v>683338000</v>
      </c>
      <c r="I9" s="83">
        <f>I11+I21+I29+I39+I48+I57</f>
        <v>0</v>
      </c>
      <c r="J9" s="115">
        <f t="shared" si="0"/>
        <v>683338000</v>
      </c>
    </row>
    <row r="10" spans="1:10" s="5" customFormat="1" ht="33.75" customHeight="1" thickBot="1">
      <c r="A10" s="91" t="s">
        <v>60</v>
      </c>
      <c r="B10" s="84">
        <v>56424400</v>
      </c>
      <c r="C10" s="84">
        <f t="shared" ref="C10:D10" si="1">C11</f>
        <v>0</v>
      </c>
      <c r="D10" s="85">
        <f t="shared" si="1"/>
        <v>56424400</v>
      </c>
      <c r="E10" s="100">
        <v>3500000</v>
      </c>
      <c r="F10" s="84">
        <f t="shared" ref="F10:J10" si="2">F11</f>
        <v>0</v>
      </c>
      <c r="G10" s="85">
        <f t="shared" si="2"/>
        <v>3500000</v>
      </c>
      <c r="H10" s="100">
        <f t="shared" si="2"/>
        <v>0</v>
      </c>
      <c r="I10" s="84">
        <f t="shared" si="2"/>
        <v>0</v>
      </c>
      <c r="J10" s="85">
        <f t="shared" si="2"/>
        <v>0</v>
      </c>
    </row>
    <row r="11" spans="1:10" s="1" customFormat="1" ht="13.5">
      <c r="A11" s="60" t="s">
        <v>2</v>
      </c>
      <c r="B11" s="42">
        <v>56424400</v>
      </c>
      <c r="C11" s="42">
        <f>C12+C14</f>
        <v>0</v>
      </c>
      <c r="D11" s="116">
        <f>D12+D14</f>
        <v>56424400</v>
      </c>
      <c r="E11" s="101">
        <v>3500000</v>
      </c>
      <c r="F11" s="61">
        <f t="shared" ref="F11:G11" si="3">F12+F14</f>
        <v>0</v>
      </c>
      <c r="G11" s="146">
        <f t="shared" si="3"/>
        <v>3500000</v>
      </c>
      <c r="H11" s="139">
        <v>0</v>
      </c>
      <c r="I11" s="64">
        <f t="shared" ref="I11:J11" si="4">I12+I14</f>
        <v>0</v>
      </c>
      <c r="J11" s="160">
        <f t="shared" si="4"/>
        <v>0</v>
      </c>
    </row>
    <row r="12" spans="1:10">
      <c r="A12" s="36" t="s">
        <v>3</v>
      </c>
      <c r="B12" s="9">
        <v>1545000</v>
      </c>
      <c r="C12" s="9">
        <f>C13</f>
        <v>0</v>
      </c>
      <c r="D12" s="117">
        <f>D13</f>
        <v>1545000</v>
      </c>
      <c r="E12" s="102">
        <v>0</v>
      </c>
      <c r="F12" s="12">
        <f>F13</f>
        <v>0</v>
      </c>
      <c r="G12" s="135">
        <f>G13</f>
        <v>0</v>
      </c>
      <c r="H12" s="140">
        <v>0</v>
      </c>
      <c r="I12" s="49">
        <f t="shared" ref="I12:J12" si="5">I13</f>
        <v>0</v>
      </c>
      <c r="J12" s="161">
        <f t="shared" si="5"/>
        <v>0</v>
      </c>
    </row>
    <row r="13" spans="1:10">
      <c r="A13" s="25" t="s">
        <v>42</v>
      </c>
      <c r="B13" s="10">
        <v>1545000</v>
      </c>
      <c r="C13" s="10">
        <v>0</v>
      </c>
      <c r="D13" s="118">
        <f>B13+C13</f>
        <v>1545000</v>
      </c>
      <c r="E13" s="103">
        <v>0</v>
      </c>
      <c r="F13" s="15">
        <v>0</v>
      </c>
      <c r="G13" s="52">
        <f>E13+F13</f>
        <v>0</v>
      </c>
      <c r="H13" s="141">
        <v>0</v>
      </c>
      <c r="I13" s="16">
        <v>0</v>
      </c>
      <c r="J13" s="153">
        <f>H13+I13</f>
        <v>0</v>
      </c>
    </row>
    <row r="14" spans="1:10">
      <c r="A14" s="36" t="s">
        <v>4</v>
      </c>
      <c r="B14" s="9">
        <v>54879400</v>
      </c>
      <c r="C14" s="9">
        <f t="shared" ref="C14:J14" si="6">C15+C16+C17+C18+C19</f>
        <v>0</v>
      </c>
      <c r="D14" s="9">
        <f t="shared" si="6"/>
        <v>54879400</v>
      </c>
      <c r="E14" s="9">
        <v>3500000</v>
      </c>
      <c r="F14" s="9">
        <f t="shared" si="6"/>
        <v>0</v>
      </c>
      <c r="G14" s="214">
        <f t="shared" si="6"/>
        <v>3500000</v>
      </c>
      <c r="H14" s="104">
        <v>0</v>
      </c>
      <c r="I14" s="9">
        <f t="shared" si="6"/>
        <v>0</v>
      </c>
      <c r="J14" s="214">
        <f t="shared" si="6"/>
        <v>0</v>
      </c>
    </row>
    <row r="15" spans="1:10" ht="25.5">
      <c r="A15" s="25" t="s">
        <v>12</v>
      </c>
      <c r="B15" s="14">
        <v>18232700</v>
      </c>
      <c r="C15" s="14">
        <v>0</v>
      </c>
      <c r="D15" s="119">
        <f>B15+C15</f>
        <v>18232700</v>
      </c>
      <c r="E15" s="105">
        <v>0</v>
      </c>
      <c r="F15" s="15">
        <v>0</v>
      </c>
      <c r="G15" s="52">
        <f>E15+F15</f>
        <v>0</v>
      </c>
      <c r="H15" s="141">
        <v>0</v>
      </c>
      <c r="I15" s="22">
        <v>0</v>
      </c>
      <c r="J15" s="154">
        <f>H15+I15</f>
        <v>0</v>
      </c>
    </row>
    <row r="16" spans="1:10" ht="25.5">
      <c r="A16" s="25" t="s">
        <v>40</v>
      </c>
      <c r="B16" s="14">
        <v>8000000</v>
      </c>
      <c r="C16" s="14">
        <v>0</v>
      </c>
      <c r="D16" s="119">
        <f>B16+C16</f>
        <v>8000000</v>
      </c>
      <c r="E16" s="105">
        <v>0</v>
      </c>
      <c r="F16" s="15">
        <v>0</v>
      </c>
      <c r="G16" s="52">
        <f>E16+F16</f>
        <v>0</v>
      </c>
      <c r="H16" s="141">
        <v>0</v>
      </c>
      <c r="I16" s="22">
        <v>0</v>
      </c>
      <c r="J16" s="154">
        <f>H16+I16</f>
        <v>0</v>
      </c>
    </row>
    <row r="17" spans="1:10" ht="25.5">
      <c r="A17" s="25" t="s">
        <v>41</v>
      </c>
      <c r="B17" s="14">
        <v>21832000</v>
      </c>
      <c r="C17" s="14">
        <v>0</v>
      </c>
      <c r="D17" s="119">
        <f>B17+C17</f>
        <v>21832000</v>
      </c>
      <c r="E17" s="105">
        <v>0</v>
      </c>
      <c r="F17" s="15">
        <v>0</v>
      </c>
      <c r="G17" s="52">
        <f>E17+F17</f>
        <v>0</v>
      </c>
      <c r="H17" s="141">
        <v>0</v>
      </c>
      <c r="I17" s="22">
        <v>0</v>
      </c>
      <c r="J17" s="154">
        <f>H17+I17</f>
        <v>0</v>
      </c>
    </row>
    <row r="18" spans="1:10" ht="38.25">
      <c r="A18" s="25" t="s">
        <v>70</v>
      </c>
      <c r="B18" s="28">
        <v>6814700</v>
      </c>
      <c r="C18" s="32">
        <v>0</v>
      </c>
      <c r="D18" s="119">
        <f>B18+C18</f>
        <v>6814700</v>
      </c>
      <c r="E18" s="105">
        <v>0</v>
      </c>
      <c r="F18" s="15">
        <v>0</v>
      </c>
      <c r="G18" s="52">
        <f>E18+F18</f>
        <v>0</v>
      </c>
      <c r="H18" s="141">
        <v>0</v>
      </c>
      <c r="I18" s="22">
        <v>0</v>
      </c>
      <c r="J18" s="154">
        <f>H18+I18</f>
        <v>0</v>
      </c>
    </row>
    <row r="19" spans="1:10" s="188" customFormat="1" ht="26.25" thickBot="1">
      <c r="A19" s="194" t="s">
        <v>80</v>
      </c>
      <c r="B19" s="41">
        <v>0</v>
      </c>
      <c r="C19" s="196">
        <v>0</v>
      </c>
      <c r="D19" s="119">
        <f>B19+C19</f>
        <v>0</v>
      </c>
      <c r="E19" s="189">
        <v>3500000</v>
      </c>
      <c r="F19" s="190">
        <v>0</v>
      </c>
      <c r="G19" s="191">
        <f>E19+F19</f>
        <v>3500000</v>
      </c>
      <c r="H19" s="192">
        <v>0</v>
      </c>
      <c r="I19" s="193">
        <v>0</v>
      </c>
      <c r="J19" s="195">
        <f>H19+I19</f>
        <v>0</v>
      </c>
    </row>
    <row r="20" spans="1:10" s="86" customFormat="1" ht="42" customHeight="1" thickBot="1">
      <c r="A20" s="92" t="s">
        <v>61</v>
      </c>
      <c r="B20" s="95">
        <v>280714680.17000002</v>
      </c>
      <c r="C20" s="95">
        <f t="shared" ref="C20:J21" si="7">C21</f>
        <v>0</v>
      </c>
      <c r="D20" s="85">
        <f t="shared" si="7"/>
        <v>280714680.17000002</v>
      </c>
      <c r="E20" s="100">
        <v>88700000</v>
      </c>
      <c r="F20" s="84">
        <f t="shared" si="7"/>
        <v>0</v>
      </c>
      <c r="G20" s="85">
        <f t="shared" si="7"/>
        <v>88700000</v>
      </c>
      <c r="H20" s="100">
        <v>203800000</v>
      </c>
      <c r="I20" s="84">
        <f t="shared" si="7"/>
        <v>0</v>
      </c>
      <c r="J20" s="85">
        <f t="shared" si="7"/>
        <v>203800000</v>
      </c>
    </row>
    <row r="21" spans="1:10" ht="27">
      <c r="A21" s="60" t="s">
        <v>5</v>
      </c>
      <c r="B21" s="55">
        <v>280714680.17000002</v>
      </c>
      <c r="C21" s="55">
        <f t="shared" si="7"/>
        <v>0</v>
      </c>
      <c r="D21" s="55">
        <f t="shared" si="7"/>
        <v>280714680.17000002</v>
      </c>
      <c r="E21" s="55">
        <v>88700000</v>
      </c>
      <c r="F21" s="55">
        <f t="shared" si="7"/>
        <v>0</v>
      </c>
      <c r="G21" s="55">
        <f t="shared" si="7"/>
        <v>88700000</v>
      </c>
      <c r="H21" s="55">
        <v>203800000</v>
      </c>
      <c r="I21" s="55">
        <f t="shared" si="7"/>
        <v>0</v>
      </c>
      <c r="J21" s="55">
        <f t="shared" si="7"/>
        <v>203800000</v>
      </c>
    </row>
    <row r="22" spans="1:10" ht="25.5">
      <c r="A22" s="36" t="s">
        <v>13</v>
      </c>
      <c r="B22" s="23">
        <v>280714680.17000002</v>
      </c>
      <c r="C22" s="23">
        <f t="shared" ref="C22:J22" si="8">C23+C24+C25+C26+C27</f>
        <v>0</v>
      </c>
      <c r="D22" s="23">
        <f t="shared" si="8"/>
        <v>280714680.17000002</v>
      </c>
      <c r="E22" s="23">
        <v>88700000</v>
      </c>
      <c r="F22" s="23">
        <f t="shared" si="8"/>
        <v>0</v>
      </c>
      <c r="G22" s="23">
        <f t="shared" si="8"/>
        <v>88700000</v>
      </c>
      <c r="H22" s="23">
        <v>203800000</v>
      </c>
      <c r="I22" s="23">
        <f t="shared" si="8"/>
        <v>0</v>
      </c>
      <c r="J22" s="23">
        <f t="shared" si="8"/>
        <v>203800000</v>
      </c>
    </row>
    <row r="23" spans="1:10" s="175" customFormat="1" ht="38.25">
      <c r="A23" s="25" t="s">
        <v>78</v>
      </c>
      <c r="B23" s="20">
        <v>26000000</v>
      </c>
      <c r="C23" s="19">
        <v>0</v>
      </c>
      <c r="D23" s="185">
        <f>B23+C23</f>
        <v>26000000</v>
      </c>
      <c r="E23" s="107">
        <v>0</v>
      </c>
      <c r="F23" s="21">
        <v>0</v>
      </c>
      <c r="G23" s="186">
        <f>E23+F23</f>
        <v>0</v>
      </c>
      <c r="H23" s="107">
        <v>0</v>
      </c>
      <c r="I23" s="21">
        <v>0</v>
      </c>
      <c r="J23" s="187">
        <f>H23+I23</f>
        <v>0</v>
      </c>
    </row>
    <row r="24" spans="1:10" ht="38.25">
      <c r="A24" s="25" t="s">
        <v>79</v>
      </c>
      <c r="B24" s="20">
        <v>45472480.170000002</v>
      </c>
      <c r="C24" s="19">
        <v>0</v>
      </c>
      <c r="D24" s="121">
        <f>B24+C24</f>
        <v>45472480.170000002</v>
      </c>
      <c r="E24" s="183">
        <v>0</v>
      </c>
      <c r="F24" s="184">
        <v>0</v>
      </c>
      <c r="G24" s="130">
        <f>E24+F24</f>
        <v>0</v>
      </c>
      <c r="H24" s="141">
        <v>0</v>
      </c>
      <c r="I24" s="22">
        <v>0</v>
      </c>
      <c r="J24" s="154">
        <f>H24+I24</f>
        <v>0</v>
      </c>
    </row>
    <row r="25" spans="1:10" s="5" customFormat="1" ht="38.25">
      <c r="A25" s="44" t="s">
        <v>52</v>
      </c>
      <c r="B25" s="29">
        <v>209242200</v>
      </c>
      <c r="C25" s="221">
        <v>0</v>
      </c>
      <c r="D25" s="121">
        <f>B25+C25</f>
        <v>209242200</v>
      </c>
      <c r="E25" s="107">
        <v>88700000</v>
      </c>
      <c r="F25" s="22">
        <v>0</v>
      </c>
      <c r="G25" s="130">
        <f>E25+F25</f>
        <v>88700000</v>
      </c>
      <c r="H25" s="141">
        <v>173800000</v>
      </c>
      <c r="I25" s="22">
        <v>0</v>
      </c>
      <c r="J25" s="154">
        <f>H25+I25</f>
        <v>173800000</v>
      </c>
    </row>
    <row r="26" spans="1:10" s="5" customFormat="1" ht="25.5">
      <c r="A26" s="44" t="s">
        <v>43</v>
      </c>
      <c r="B26" s="21">
        <v>0</v>
      </c>
      <c r="C26" s="21">
        <v>0</v>
      </c>
      <c r="D26" s="130">
        <f>B26+C26</f>
        <v>0</v>
      </c>
      <c r="E26" s="107">
        <v>0</v>
      </c>
      <c r="F26" s="21">
        <v>0</v>
      </c>
      <c r="G26" s="130">
        <f>E26+F26</f>
        <v>0</v>
      </c>
      <c r="H26" s="141">
        <v>0</v>
      </c>
      <c r="I26" s="22">
        <v>0</v>
      </c>
      <c r="J26" s="154">
        <f>H26+I26</f>
        <v>0</v>
      </c>
    </row>
    <row r="27" spans="1:10" s="219" customFormat="1" ht="26.25" thickBot="1">
      <c r="A27" s="223" t="s">
        <v>85</v>
      </c>
      <c r="B27" s="97">
        <v>0</v>
      </c>
      <c r="C27" s="97">
        <v>0</v>
      </c>
      <c r="D27" s="224">
        <f>B27+C27</f>
        <v>0</v>
      </c>
      <c r="E27" s="226">
        <v>0</v>
      </c>
      <c r="F27" s="97">
        <v>0</v>
      </c>
      <c r="G27" s="227">
        <f>E27+F27</f>
        <v>0</v>
      </c>
      <c r="H27" s="228">
        <v>30000000</v>
      </c>
      <c r="I27" s="200">
        <v>0</v>
      </c>
      <c r="J27" s="201">
        <f>H27+I27</f>
        <v>30000000</v>
      </c>
    </row>
    <row r="28" spans="1:10" s="5" customFormat="1" ht="39.75" customHeight="1" thickBot="1">
      <c r="A28" s="94" t="s">
        <v>62</v>
      </c>
      <c r="B28" s="222">
        <v>318927500</v>
      </c>
      <c r="C28" s="222">
        <f t="shared" ref="C28:J28" si="9">C29</f>
        <v>0</v>
      </c>
      <c r="D28" s="199">
        <f t="shared" si="9"/>
        <v>318927500</v>
      </c>
      <c r="E28" s="225">
        <v>24708900</v>
      </c>
      <c r="F28" s="222">
        <f t="shared" si="9"/>
        <v>0</v>
      </c>
      <c r="G28" s="89">
        <f t="shared" si="9"/>
        <v>24708900</v>
      </c>
      <c r="H28" s="225">
        <v>0</v>
      </c>
      <c r="I28" s="222">
        <f t="shared" si="9"/>
        <v>0</v>
      </c>
      <c r="J28" s="199">
        <f t="shared" si="9"/>
        <v>0</v>
      </c>
    </row>
    <row r="29" spans="1:10" ht="27">
      <c r="A29" s="60" t="s">
        <v>14</v>
      </c>
      <c r="B29" s="55">
        <v>318927500</v>
      </c>
      <c r="C29" s="55">
        <f t="shared" ref="C29:J29" si="10">C30</f>
        <v>0</v>
      </c>
      <c r="D29" s="120">
        <f t="shared" si="10"/>
        <v>318927500</v>
      </c>
      <c r="E29" s="106">
        <v>24708900</v>
      </c>
      <c r="F29" s="87">
        <f t="shared" si="10"/>
        <v>0</v>
      </c>
      <c r="G29" s="147">
        <f t="shared" si="10"/>
        <v>24708900</v>
      </c>
      <c r="H29" s="142">
        <v>0</v>
      </c>
      <c r="I29" s="87">
        <f t="shared" si="10"/>
        <v>0</v>
      </c>
      <c r="J29" s="147">
        <f t="shared" si="10"/>
        <v>0</v>
      </c>
    </row>
    <row r="30" spans="1:10">
      <c r="A30" s="36" t="s">
        <v>15</v>
      </c>
      <c r="B30" s="9">
        <v>318927500</v>
      </c>
      <c r="C30" s="9">
        <f t="shared" ref="C30:J30" si="11">C31+C32+C33+C34+C35+C36+C37</f>
        <v>0</v>
      </c>
      <c r="D30" s="215">
        <f t="shared" si="11"/>
        <v>318927500</v>
      </c>
      <c r="E30" s="104">
        <v>24708900</v>
      </c>
      <c r="F30" s="9">
        <f t="shared" si="11"/>
        <v>0</v>
      </c>
      <c r="G30" s="215">
        <f t="shared" si="11"/>
        <v>24708900</v>
      </c>
      <c r="H30" s="104">
        <v>0</v>
      </c>
      <c r="I30" s="9">
        <f t="shared" si="11"/>
        <v>0</v>
      </c>
      <c r="J30" s="215">
        <f t="shared" si="11"/>
        <v>0</v>
      </c>
    </row>
    <row r="31" spans="1:10">
      <c r="A31" s="25" t="s">
        <v>44</v>
      </c>
      <c r="B31" s="10">
        <v>69933000</v>
      </c>
      <c r="C31" s="14">
        <v>0</v>
      </c>
      <c r="D31" s="119">
        <f t="shared" ref="D31:D37" si="12">B31+C31</f>
        <v>69933000</v>
      </c>
      <c r="E31" s="105">
        <v>0</v>
      </c>
      <c r="F31" s="15">
        <v>0</v>
      </c>
      <c r="G31" s="52">
        <f t="shared" ref="G31:G37" si="13">E31+F31</f>
        <v>0</v>
      </c>
      <c r="H31" s="141">
        <v>0</v>
      </c>
      <c r="I31" s="22">
        <v>0</v>
      </c>
      <c r="J31" s="154">
        <f t="shared" ref="J31:J37" si="14">H31+I31</f>
        <v>0</v>
      </c>
    </row>
    <row r="32" spans="1:10" s="174" customFormat="1" ht="25.5">
      <c r="A32" s="25" t="s">
        <v>76</v>
      </c>
      <c r="B32" s="10">
        <v>95000000</v>
      </c>
      <c r="C32" s="14">
        <v>0</v>
      </c>
      <c r="D32" s="119">
        <f t="shared" si="12"/>
        <v>95000000</v>
      </c>
      <c r="E32" s="105">
        <v>0</v>
      </c>
      <c r="F32" s="15">
        <v>0</v>
      </c>
      <c r="G32" s="52">
        <f t="shared" si="13"/>
        <v>0</v>
      </c>
      <c r="H32" s="141">
        <v>0</v>
      </c>
      <c r="I32" s="22">
        <v>0</v>
      </c>
      <c r="J32" s="154">
        <f t="shared" si="14"/>
        <v>0</v>
      </c>
    </row>
    <row r="33" spans="1:10" ht="25.5">
      <c r="A33" s="25" t="s">
        <v>74</v>
      </c>
      <c r="B33" s="10">
        <v>36221000</v>
      </c>
      <c r="C33" s="14">
        <v>0</v>
      </c>
      <c r="D33" s="119">
        <f t="shared" si="12"/>
        <v>36221000</v>
      </c>
      <c r="E33" s="105">
        <v>0</v>
      </c>
      <c r="F33" s="15">
        <v>0</v>
      </c>
      <c r="G33" s="52">
        <f t="shared" si="13"/>
        <v>0</v>
      </c>
      <c r="H33" s="141">
        <v>0</v>
      </c>
      <c r="I33" s="22">
        <v>0</v>
      </c>
      <c r="J33" s="154">
        <f t="shared" si="14"/>
        <v>0</v>
      </c>
    </row>
    <row r="34" spans="1:10" s="174" customFormat="1">
      <c r="A34" s="25" t="s">
        <v>77</v>
      </c>
      <c r="B34" s="10">
        <v>30000000</v>
      </c>
      <c r="C34" s="14">
        <v>0</v>
      </c>
      <c r="D34" s="119">
        <f t="shared" si="12"/>
        <v>30000000</v>
      </c>
      <c r="E34" s="105">
        <v>0</v>
      </c>
      <c r="F34" s="15">
        <v>0</v>
      </c>
      <c r="G34" s="52">
        <f t="shared" si="13"/>
        <v>0</v>
      </c>
      <c r="H34" s="141">
        <v>0</v>
      </c>
      <c r="I34" s="22">
        <v>0</v>
      </c>
      <c r="J34" s="153">
        <f t="shared" si="14"/>
        <v>0</v>
      </c>
    </row>
    <row r="35" spans="1:10">
      <c r="A35" s="25" t="s">
        <v>75</v>
      </c>
      <c r="B35" s="10">
        <v>33970500</v>
      </c>
      <c r="C35" s="14">
        <v>0</v>
      </c>
      <c r="D35" s="119">
        <f t="shared" si="12"/>
        <v>33970500</v>
      </c>
      <c r="E35" s="105">
        <v>0</v>
      </c>
      <c r="F35" s="15">
        <v>0</v>
      </c>
      <c r="G35" s="52">
        <f t="shared" si="13"/>
        <v>0</v>
      </c>
      <c r="H35" s="141">
        <v>0</v>
      </c>
      <c r="I35" s="22">
        <v>0</v>
      </c>
      <c r="J35" s="153">
        <f t="shared" si="14"/>
        <v>0</v>
      </c>
    </row>
    <row r="36" spans="1:10" s="5" customFormat="1" ht="38.25">
      <c r="A36" s="90" t="s">
        <v>53</v>
      </c>
      <c r="B36" s="32">
        <v>38000000</v>
      </c>
      <c r="C36" s="28">
        <v>0</v>
      </c>
      <c r="D36" s="119">
        <f t="shared" si="12"/>
        <v>38000000</v>
      </c>
      <c r="E36" s="110">
        <v>24708900</v>
      </c>
      <c r="F36" s="50">
        <v>0</v>
      </c>
      <c r="G36" s="136">
        <f t="shared" si="13"/>
        <v>24708900</v>
      </c>
      <c r="H36" s="143">
        <v>0</v>
      </c>
      <c r="I36" s="178">
        <v>0</v>
      </c>
      <c r="J36" s="154">
        <f t="shared" si="14"/>
        <v>0</v>
      </c>
    </row>
    <row r="37" spans="1:10" s="188" customFormat="1" ht="26.25" thickBot="1">
      <c r="A37" s="194" t="s">
        <v>81</v>
      </c>
      <c r="B37" s="41">
        <v>15803000</v>
      </c>
      <c r="C37" s="41">
        <v>0</v>
      </c>
      <c r="D37" s="203">
        <f t="shared" si="12"/>
        <v>15803000</v>
      </c>
      <c r="E37" s="134">
        <v>0</v>
      </c>
      <c r="F37" s="41">
        <v>0</v>
      </c>
      <c r="G37" s="53">
        <f t="shared" si="13"/>
        <v>0</v>
      </c>
      <c r="H37" s="202">
        <v>0</v>
      </c>
      <c r="I37" s="200">
        <v>0</v>
      </c>
      <c r="J37" s="201">
        <f t="shared" si="14"/>
        <v>0</v>
      </c>
    </row>
    <row r="38" spans="1:10" s="5" customFormat="1" ht="33" customHeight="1" thickBot="1">
      <c r="A38" s="92" t="s">
        <v>64</v>
      </c>
      <c r="B38" s="198">
        <v>239880604.59</v>
      </c>
      <c r="C38" s="198">
        <f t="shared" ref="C38:J38" si="15">C39</f>
        <v>0</v>
      </c>
      <c r="D38" s="89">
        <f t="shared" si="15"/>
        <v>239880604.59</v>
      </c>
      <c r="E38" s="197">
        <v>188774870</v>
      </c>
      <c r="F38" s="198">
        <f t="shared" si="15"/>
        <v>0</v>
      </c>
      <c r="G38" s="199">
        <f t="shared" si="15"/>
        <v>188774870</v>
      </c>
      <c r="H38" s="197">
        <v>27406000</v>
      </c>
      <c r="I38" s="198">
        <f t="shared" si="15"/>
        <v>0</v>
      </c>
      <c r="J38" s="199">
        <f t="shared" si="15"/>
        <v>27406000</v>
      </c>
    </row>
    <row r="39" spans="1:10" ht="27">
      <c r="A39" s="60" t="s">
        <v>7</v>
      </c>
      <c r="B39" s="42">
        <v>239880604.59</v>
      </c>
      <c r="C39" s="42">
        <f t="shared" ref="C39:D39" si="16">C40+C43</f>
        <v>0</v>
      </c>
      <c r="D39" s="116">
        <f t="shared" si="16"/>
        <v>239880604.59</v>
      </c>
      <c r="E39" s="101">
        <v>188774870</v>
      </c>
      <c r="F39" s="61">
        <f>F40+F43</f>
        <v>0</v>
      </c>
      <c r="G39" s="146">
        <f t="shared" ref="G39" si="17">G40+G43</f>
        <v>188774870</v>
      </c>
      <c r="H39" s="144">
        <v>27406000</v>
      </c>
      <c r="I39" s="61">
        <f t="shared" ref="I39:J39" si="18">I40+I43</f>
        <v>0</v>
      </c>
      <c r="J39" s="146">
        <f t="shared" si="18"/>
        <v>27406000</v>
      </c>
    </row>
    <row r="40" spans="1:10">
      <c r="A40" s="36" t="s">
        <v>8</v>
      </c>
      <c r="B40" s="9">
        <v>8676304.5899999999</v>
      </c>
      <c r="C40" s="30">
        <f t="shared" ref="C40:D40" si="19">C41+C42</f>
        <v>0</v>
      </c>
      <c r="D40" s="122">
        <f t="shared" si="19"/>
        <v>8676304.5899999999</v>
      </c>
      <c r="E40" s="102">
        <v>0</v>
      </c>
      <c r="F40" s="12">
        <f t="shared" ref="F40:G40" si="20">F41+F42</f>
        <v>0</v>
      </c>
      <c r="G40" s="135">
        <f t="shared" si="20"/>
        <v>0</v>
      </c>
      <c r="H40" s="132">
        <v>0</v>
      </c>
      <c r="I40" s="12">
        <f t="shared" ref="I40:J40" si="21">I41+I42</f>
        <v>0</v>
      </c>
      <c r="J40" s="135">
        <f t="shared" si="21"/>
        <v>0</v>
      </c>
    </row>
    <row r="41" spans="1:10" ht="38.25">
      <c r="A41" s="25" t="s">
        <v>48</v>
      </c>
      <c r="B41" s="14">
        <v>6379492.5899999999</v>
      </c>
      <c r="C41" s="15">
        <v>0</v>
      </c>
      <c r="D41" s="52">
        <f>B41+C41</f>
        <v>6379492.5899999999</v>
      </c>
      <c r="E41" s="103">
        <v>0</v>
      </c>
      <c r="F41" s="15">
        <v>0</v>
      </c>
      <c r="G41" s="52">
        <f>E41+F41</f>
        <v>0</v>
      </c>
      <c r="H41" s="141">
        <v>0</v>
      </c>
      <c r="I41" s="22">
        <v>0</v>
      </c>
      <c r="J41" s="154">
        <f>H41+I41</f>
        <v>0</v>
      </c>
    </row>
    <row r="42" spans="1:10" s="27" customFormat="1" ht="51">
      <c r="A42" s="25" t="s">
        <v>47</v>
      </c>
      <c r="B42" s="24">
        <v>2296812</v>
      </c>
      <c r="C42" s="26">
        <v>0</v>
      </c>
      <c r="D42" s="52">
        <f>B42+C42</f>
        <v>2296812</v>
      </c>
      <c r="E42" s="103">
        <v>0</v>
      </c>
      <c r="F42" s="15">
        <v>0</v>
      </c>
      <c r="G42" s="52">
        <f>E42+F42</f>
        <v>0</v>
      </c>
      <c r="H42" s="145">
        <v>0</v>
      </c>
      <c r="I42" s="176">
        <v>0</v>
      </c>
      <c r="J42" s="154">
        <f>H42+I42</f>
        <v>0</v>
      </c>
    </row>
    <row r="43" spans="1:10">
      <c r="A43" s="36" t="s">
        <v>9</v>
      </c>
      <c r="B43" s="9">
        <v>231204300</v>
      </c>
      <c r="C43" s="9">
        <f t="shared" ref="C43:J43" si="22">C44+C45</f>
        <v>0</v>
      </c>
      <c r="D43" s="181">
        <f t="shared" si="22"/>
        <v>231204300</v>
      </c>
      <c r="E43" s="104">
        <v>188774870</v>
      </c>
      <c r="F43" s="9">
        <f t="shared" si="22"/>
        <v>0</v>
      </c>
      <c r="G43" s="181">
        <f t="shared" si="22"/>
        <v>188774870</v>
      </c>
      <c r="H43" s="104">
        <v>27406000</v>
      </c>
      <c r="I43" s="9">
        <f t="shared" si="22"/>
        <v>0</v>
      </c>
      <c r="J43" s="181">
        <f t="shared" si="22"/>
        <v>27406000</v>
      </c>
    </row>
    <row r="44" spans="1:10" s="27" customFormat="1" ht="51">
      <c r="A44" s="25" t="s">
        <v>45</v>
      </c>
      <c r="B44" s="24">
        <v>60900000</v>
      </c>
      <c r="C44" s="26">
        <v>0</v>
      </c>
      <c r="D44" s="123">
        <f>B44+C44</f>
        <v>60900000</v>
      </c>
      <c r="E44" s="111">
        <v>77594870</v>
      </c>
      <c r="F44" s="26">
        <v>0</v>
      </c>
      <c r="G44" s="123">
        <f>E44+F44</f>
        <v>77594870</v>
      </c>
      <c r="H44" s="145">
        <v>27406000</v>
      </c>
      <c r="I44" s="176">
        <v>0</v>
      </c>
      <c r="J44" s="162">
        <f>H44+I44</f>
        <v>27406000</v>
      </c>
    </row>
    <row r="45" spans="1:10" s="27" customFormat="1" ht="39" thickBot="1">
      <c r="A45" s="25" t="s">
        <v>46</v>
      </c>
      <c r="B45" s="24">
        <v>170304300</v>
      </c>
      <c r="C45" s="26">
        <v>0</v>
      </c>
      <c r="D45" s="123">
        <f>B45+C45</f>
        <v>170304300</v>
      </c>
      <c r="E45" s="111">
        <v>111180000</v>
      </c>
      <c r="F45" s="26">
        <v>0</v>
      </c>
      <c r="G45" s="123">
        <f>E45+F45</f>
        <v>111180000</v>
      </c>
      <c r="H45" s="145">
        <v>0</v>
      </c>
      <c r="I45" s="176">
        <v>0</v>
      </c>
      <c r="J45" s="162">
        <f>H45+I45</f>
        <v>0</v>
      </c>
    </row>
    <row r="46" spans="1:10" s="5" customFormat="1" ht="32.25" customHeight="1" thickBot="1">
      <c r="A46" s="92" t="s">
        <v>63</v>
      </c>
      <c r="B46" s="88">
        <v>174710243.75</v>
      </c>
      <c r="C46" s="88">
        <f t="shared" ref="C46:J46" si="23">C51+C52+C53+C54</f>
        <v>0</v>
      </c>
      <c r="D46" s="89">
        <f t="shared" si="23"/>
        <v>174710243.75</v>
      </c>
      <c r="E46" s="109">
        <v>340777831.63999999</v>
      </c>
      <c r="F46" s="88">
        <f t="shared" si="23"/>
        <v>0</v>
      </c>
      <c r="G46" s="89">
        <f t="shared" si="23"/>
        <v>340777831.63999999</v>
      </c>
      <c r="H46" s="109">
        <v>416775100</v>
      </c>
      <c r="I46" s="88">
        <f t="shared" si="23"/>
        <v>0</v>
      </c>
      <c r="J46" s="89">
        <f t="shared" si="23"/>
        <v>416775100</v>
      </c>
    </row>
    <row r="47" spans="1:10" s="5" customFormat="1" ht="34.5" customHeight="1" thickBot="1">
      <c r="A47" s="92" t="s">
        <v>65</v>
      </c>
      <c r="B47" s="88">
        <v>61190000</v>
      </c>
      <c r="C47" s="88">
        <f t="shared" ref="C47:J47" si="24">C50</f>
        <v>0</v>
      </c>
      <c r="D47" s="89">
        <f t="shared" si="24"/>
        <v>61190000</v>
      </c>
      <c r="E47" s="109">
        <v>38000000</v>
      </c>
      <c r="F47" s="88">
        <f t="shared" si="24"/>
        <v>0</v>
      </c>
      <c r="G47" s="89">
        <f t="shared" si="24"/>
        <v>38000000</v>
      </c>
      <c r="H47" s="109">
        <v>0</v>
      </c>
      <c r="I47" s="88">
        <f t="shared" si="24"/>
        <v>0</v>
      </c>
      <c r="J47" s="89">
        <f t="shared" si="24"/>
        <v>0</v>
      </c>
    </row>
    <row r="48" spans="1:10" ht="27">
      <c r="A48" s="60" t="s">
        <v>16</v>
      </c>
      <c r="B48" s="42">
        <v>235900243.75</v>
      </c>
      <c r="C48" s="42">
        <f t="shared" ref="C48:J48" si="25">C49</f>
        <v>0</v>
      </c>
      <c r="D48" s="116">
        <f t="shared" si="25"/>
        <v>235900243.75</v>
      </c>
      <c r="E48" s="101">
        <v>378777831.63999999</v>
      </c>
      <c r="F48" s="61">
        <f t="shared" si="25"/>
        <v>0</v>
      </c>
      <c r="G48" s="146">
        <f t="shared" si="25"/>
        <v>378777831.63999999</v>
      </c>
      <c r="H48" s="144">
        <v>416775100</v>
      </c>
      <c r="I48" s="61">
        <f t="shared" si="25"/>
        <v>0</v>
      </c>
      <c r="J48" s="146">
        <f t="shared" si="25"/>
        <v>416775100</v>
      </c>
    </row>
    <row r="49" spans="1:10" ht="25.5">
      <c r="A49" s="36" t="s">
        <v>17</v>
      </c>
      <c r="B49" s="9">
        <v>235900243.75</v>
      </c>
      <c r="C49" s="9">
        <f t="shared" ref="C49:G49" si="26">C50+C51+C52+C53+C54</f>
        <v>0</v>
      </c>
      <c r="D49" s="117">
        <f t="shared" si="26"/>
        <v>235900243.75</v>
      </c>
      <c r="E49" s="104">
        <v>378777831.63999999</v>
      </c>
      <c r="F49" s="9">
        <f t="shared" si="26"/>
        <v>0</v>
      </c>
      <c r="G49" s="117">
        <f t="shared" si="26"/>
        <v>378777831.63999999</v>
      </c>
      <c r="H49" s="104">
        <v>416775100</v>
      </c>
      <c r="I49" s="9">
        <f>I50+I51+I52+I53+I54</f>
        <v>0</v>
      </c>
      <c r="J49" s="117">
        <f>J50+J51+J52+J53+J54</f>
        <v>416775100</v>
      </c>
    </row>
    <row r="50" spans="1:10">
      <c r="A50" s="62" t="s">
        <v>54</v>
      </c>
      <c r="B50" s="10">
        <v>61190000</v>
      </c>
      <c r="C50" s="15">
        <v>0</v>
      </c>
      <c r="D50" s="52">
        <f t="shared" ref="D50:D54" si="27">B50+C50</f>
        <v>61190000</v>
      </c>
      <c r="E50" s="103">
        <v>38000000</v>
      </c>
      <c r="F50" s="15">
        <v>0</v>
      </c>
      <c r="G50" s="52">
        <f t="shared" ref="G50:G54" si="28">E50+F50</f>
        <v>38000000</v>
      </c>
      <c r="H50" s="141">
        <v>0</v>
      </c>
      <c r="I50" s="16">
        <v>0</v>
      </c>
      <c r="J50" s="153">
        <f t="shared" ref="J50:J54" si="29">H50+I50</f>
        <v>0</v>
      </c>
    </row>
    <row r="51" spans="1:10" s="171" customFormat="1" ht="25.5">
      <c r="A51" s="172" t="s">
        <v>49</v>
      </c>
      <c r="B51" s="15">
        <v>35029608.519999996</v>
      </c>
      <c r="C51" s="26">
        <v>0</v>
      </c>
      <c r="D51" s="52">
        <f t="shared" si="27"/>
        <v>35029608.519999996</v>
      </c>
      <c r="E51" s="103">
        <v>89275331.480000004</v>
      </c>
      <c r="F51" s="15">
        <v>0</v>
      </c>
      <c r="G51" s="52">
        <f t="shared" si="28"/>
        <v>89275331.480000004</v>
      </c>
      <c r="H51" s="141">
        <v>221284440</v>
      </c>
      <c r="I51" s="22">
        <v>0</v>
      </c>
      <c r="J51" s="154">
        <f t="shared" si="29"/>
        <v>221284440</v>
      </c>
    </row>
    <row r="52" spans="1:10" s="171" customFormat="1" ht="25.5">
      <c r="A52" s="172" t="s">
        <v>29</v>
      </c>
      <c r="B52" s="15">
        <v>41682211.480000004</v>
      </c>
      <c r="C52" s="26">
        <v>0</v>
      </c>
      <c r="D52" s="52">
        <f t="shared" si="27"/>
        <v>41682211.480000004</v>
      </c>
      <c r="E52" s="103">
        <v>108722136.16</v>
      </c>
      <c r="F52" s="15">
        <v>0</v>
      </c>
      <c r="G52" s="52">
        <f t="shared" si="28"/>
        <v>108722136.16</v>
      </c>
      <c r="H52" s="141">
        <v>101657250</v>
      </c>
      <c r="I52" s="22">
        <v>0</v>
      </c>
      <c r="J52" s="154">
        <f t="shared" si="29"/>
        <v>101657250</v>
      </c>
    </row>
    <row r="53" spans="1:10" s="171" customFormat="1" ht="25.5">
      <c r="A53" s="172" t="s">
        <v>51</v>
      </c>
      <c r="B53" s="15">
        <v>64761915.449999996</v>
      </c>
      <c r="C53" s="26">
        <v>0</v>
      </c>
      <c r="D53" s="52">
        <f t="shared" si="27"/>
        <v>64761915.449999996</v>
      </c>
      <c r="E53" s="103">
        <v>97903244</v>
      </c>
      <c r="F53" s="15">
        <v>0</v>
      </c>
      <c r="G53" s="52">
        <f t="shared" si="28"/>
        <v>97903244</v>
      </c>
      <c r="H53" s="141">
        <v>61015110</v>
      </c>
      <c r="I53" s="22">
        <v>0</v>
      </c>
      <c r="J53" s="154">
        <f t="shared" si="29"/>
        <v>61015110</v>
      </c>
    </row>
    <row r="54" spans="1:10" s="171" customFormat="1" ht="25.5">
      <c r="A54" s="173" t="s">
        <v>30</v>
      </c>
      <c r="B54" s="50">
        <v>33236508.299999997</v>
      </c>
      <c r="C54" s="26">
        <v>0</v>
      </c>
      <c r="D54" s="52">
        <f t="shared" si="27"/>
        <v>33236508.299999997</v>
      </c>
      <c r="E54" s="112">
        <v>44877120</v>
      </c>
      <c r="F54" s="50">
        <v>0</v>
      </c>
      <c r="G54" s="52">
        <f t="shared" si="28"/>
        <v>44877120</v>
      </c>
      <c r="H54" s="143">
        <v>32818300</v>
      </c>
      <c r="I54" s="22">
        <v>0</v>
      </c>
      <c r="J54" s="154">
        <f t="shared" si="29"/>
        <v>32818300</v>
      </c>
    </row>
    <row r="55" spans="1:10" s="5" customFormat="1" ht="41.25" customHeight="1">
      <c r="A55" s="93" t="s">
        <v>66</v>
      </c>
      <c r="B55" s="65">
        <v>23580900</v>
      </c>
      <c r="C55" s="65">
        <f t="shared" ref="C55" si="30">C59</f>
        <v>0</v>
      </c>
      <c r="D55" s="124">
        <f>D59</f>
        <v>23580900</v>
      </c>
      <c r="E55" s="113">
        <v>30000000</v>
      </c>
      <c r="F55" s="65">
        <f t="shared" ref="F55:G55" si="31">F59</f>
        <v>0</v>
      </c>
      <c r="G55" s="124">
        <f t="shared" si="31"/>
        <v>30000000</v>
      </c>
      <c r="H55" s="113">
        <v>0</v>
      </c>
      <c r="I55" s="65">
        <f t="shared" ref="I55:J55" si="32">I59</f>
        <v>0</v>
      </c>
      <c r="J55" s="124">
        <f t="shared" si="32"/>
        <v>0</v>
      </c>
    </row>
    <row r="56" spans="1:10" s="5" customFormat="1" ht="51.75" customHeight="1">
      <c r="A56" s="93" t="s">
        <v>67</v>
      </c>
      <c r="B56" s="65">
        <v>2895000</v>
      </c>
      <c r="C56" s="65">
        <f t="shared" ref="C56:D56" si="33">C60</f>
        <v>0</v>
      </c>
      <c r="D56" s="124">
        <f t="shared" si="33"/>
        <v>2895000</v>
      </c>
      <c r="E56" s="113">
        <v>0</v>
      </c>
      <c r="F56" s="65">
        <f t="shared" ref="F56:G56" si="34">F60</f>
        <v>0</v>
      </c>
      <c r="G56" s="124">
        <f t="shared" si="34"/>
        <v>0</v>
      </c>
      <c r="H56" s="113">
        <v>35356900</v>
      </c>
      <c r="I56" s="65">
        <f t="shared" ref="I56:J56" si="35">I60</f>
        <v>0</v>
      </c>
      <c r="J56" s="124">
        <f t="shared" si="35"/>
        <v>35356900</v>
      </c>
    </row>
    <row r="57" spans="1:10" s="5" customFormat="1" ht="27">
      <c r="A57" s="60" t="s">
        <v>27</v>
      </c>
      <c r="B57" s="42">
        <v>26475900</v>
      </c>
      <c r="C57" s="42">
        <f t="shared" ref="C57:J57" si="36">C58</f>
        <v>0</v>
      </c>
      <c r="D57" s="116">
        <f t="shared" si="36"/>
        <v>26475900</v>
      </c>
      <c r="E57" s="114">
        <v>30000000</v>
      </c>
      <c r="F57" s="61">
        <f t="shared" si="36"/>
        <v>0</v>
      </c>
      <c r="G57" s="146">
        <f t="shared" si="36"/>
        <v>30000000</v>
      </c>
      <c r="H57" s="144">
        <v>35356900</v>
      </c>
      <c r="I57" s="61">
        <f t="shared" si="36"/>
        <v>0</v>
      </c>
      <c r="J57" s="146">
        <f t="shared" si="36"/>
        <v>35356900</v>
      </c>
    </row>
    <row r="58" spans="1:10">
      <c r="A58" s="36" t="s">
        <v>18</v>
      </c>
      <c r="B58" s="9">
        <v>26475900</v>
      </c>
      <c r="C58" s="30">
        <f t="shared" ref="C58:D58" si="37">C59+C60</f>
        <v>0</v>
      </c>
      <c r="D58" s="122">
        <f t="shared" si="37"/>
        <v>26475900</v>
      </c>
      <c r="E58" s="104">
        <v>30000000</v>
      </c>
      <c r="F58" s="9">
        <f t="shared" ref="F58:G58" si="38">F59+F60</f>
        <v>0</v>
      </c>
      <c r="G58" s="117">
        <f t="shared" si="38"/>
        <v>30000000</v>
      </c>
      <c r="H58" s="104">
        <v>35356900</v>
      </c>
      <c r="I58" s="9">
        <f t="shared" ref="I58:J58" si="39">I59+I60</f>
        <v>0</v>
      </c>
      <c r="J58" s="117">
        <f t="shared" si="39"/>
        <v>35356900</v>
      </c>
    </row>
    <row r="59" spans="1:10" s="5" customFormat="1">
      <c r="A59" s="177" t="s">
        <v>55</v>
      </c>
      <c r="B59" s="32">
        <v>23580900</v>
      </c>
      <c r="C59" s="50">
        <v>0</v>
      </c>
      <c r="D59" s="136">
        <f>B59+C59</f>
        <v>23580900</v>
      </c>
      <c r="E59" s="112">
        <v>30000000</v>
      </c>
      <c r="F59" s="178">
        <v>0</v>
      </c>
      <c r="G59" s="136">
        <f>E59+F59</f>
        <v>30000000</v>
      </c>
      <c r="H59" s="143">
        <v>0</v>
      </c>
      <c r="I59" s="179">
        <v>0</v>
      </c>
      <c r="J59" s="180">
        <f>H59+I59</f>
        <v>0</v>
      </c>
    </row>
    <row r="60" spans="1:10" s="5" customFormat="1">
      <c r="A60" s="44" t="s">
        <v>56</v>
      </c>
      <c r="B60" s="15">
        <v>2895000</v>
      </c>
      <c r="C60" s="15">
        <v>0</v>
      </c>
      <c r="D60" s="52">
        <f>B60+C60</f>
        <v>2895000</v>
      </c>
      <c r="E60" s="128">
        <v>0</v>
      </c>
      <c r="F60" s="15">
        <v>0</v>
      </c>
      <c r="G60" s="52">
        <f>E60+F60</f>
        <v>0</v>
      </c>
      <c r="H60" s="141">
        <v>35356900</v>
      </c>
      <c r="I60" s="16">
        <v>0</v>
      </c>
      <c r="J60" s="153">
        <f>H60+I60</f>
        <v>35356900</v>
      </c>
    </row>
    <row r="61" spans="1:10" ht="27" customHeight="1" thickBot="1">
      <c r="A61" s="233" t="s">
        <v>19</v>
      </c>
      <c r="B61" s="234"/>
      <c r="C61" s="234"/>
      <c r="D61" s="234"/>
      <c r="E61" s="234"/>
      <c r="F61" s="234"/>
      <c r="G61" s="234"/>
      <c r="H61" s="234"/>
    </row>
    <row r="62" spans="1:10" s="5" customFormat="1" ht="60.75" customHeight="1" thickBot="1">
      <c r="A62" s="92" t="s">
        <v>68</v>
      </c>
      <c r="B62" s="84">
        <v>25415540</v>
      </c>
      <c r="C62" s="84">
        <f t="shared" ref="C62:D62" si="40">C69</f>
        <v>0</v>
      </c>
      <c r="D62" s="85">
        <f t="shared" si="40"/>
        <v>25415540</v>
      </c>
      <c r="E62" s="100">
        <v>25415640</v>
      </c>
      <c r="F62" s="84">
        <f t="shared" ref="F62:G62" si="41">F69</f>
        <v>0</v>
      </c>
      <c r="G62" s="85">
        <f t="shared" si="41"/>
        <v>25415640</v>
      </c>
      <c r="H62" s="100">
        <v>25415850</v>
      </c>
      <c r="I62" s="84">
        <f t="shared" ref="I62:J62" si="42">I69</f>
        <v>0</v>
      </c>
      <c r="J62" s="85">
        <f t="shared" si="42"/>
        <v>25415850</v>
      </c>
    </row>
    <row r="63" spans="1:10" s="5" customFormat="1" ht="60.75" customHeight="1" thickBot="1">
      <c r="A63" s="94" t="s">
        <v>66</v>
      </c>
      <c r="B63" s="95">
        <v>2284805.59</v>
      </c>
      <c r="C63" s="95">
        <f t="shared" ref="C63:D63" si="43">C66+C67</f>
        <v>0</v>
      </c>
      <c r="D63" s="96">
        <f t="shared" si="43"/>
        <v>2284805.59</v>
      </c>
      <c r="E63" s="125">
        <v>590200</v>
      </c>
      <c r="F63" s="95">
        <f t="shared" ref="F63:G63" si="44">F66+F67</f>
        <v>0</v>
      </c>
      <c r="G63" s="96">
        <f t="shared" si="44"/>
        <v>590200</v>
      </c>
      <c r="H63" s="125">
        <v>0</v>
      </c>
      <c r="I63" s="95">
        <f t="shared" ref="I63:J63" si="45">I66+I67</f>
        <v>0</v>
      </c>
      <c r="J63" s="96">
        <f t="shared" si="45"/>
        <v>0</v>
      </c>
    </row>
    <row r="64" spans="1:10" ht="27">
      <c r="A64" s="60" t="s">
        <v>10</v>
      </c>
      <c r="B64" s="42">
        <v>27700345.59</v>
      </c>
      <c r="C64" s="42">
        <f t="shared" ref="C64" si="46">C65+C68</f>
        <v>0</v>
      </c>
      <c r="D64" s="116">
        <f>D65+D68</f>
        <v>27700345.59</v>
      </c>
      <c r="E64" s="126">
        <v>26005840</v>
      </c>
      <c r="F64" s="42">
        <f t="shared" ref="F64:G64" si="47">F65+F68</f>
        <v>0</v>
      </c>
      <c r="G64" s="155">
        <f t="shared" si="47"/>
        <v>26005840</v>
      </c>
      <c r="H64" s="101">
        <v>25415850</v>
      </c>
      <c r="I64" s="47">
        <f t="shared" ref="I64:J64" si="48">I65+I68</f>
        <v>0</v>
      </c>
      <c r="J64" s="146">
        <f t="shared" si="48"/>
        <v>25415850</v>
      </c>
    </row>
    <row r="65" spans="1:10" s="5" customFormat="1" ht="13.5">
      <c r="A65" s="35" t="s">
        <v>18</v>
      </c>
      <c r="B65" s="8">
        <v>2284805.59</v>
      </c>
      <c r="C65" s="8">
        <f t="shared" ref="C65:D65" si="49">C66+C67</f>
        <v>0</v>
      </c>
      <c r="D65" s="129">
        <f t="shared" si="49"/>
        <v>2284805.59</v>
      </c>
      <c r="E65" s="127">
        <v>590200</v>
      </c>
      <c r="F65" s="98">
        <f t="shared" ref="F65:G65" si="50">F66+F67</f>
        <v>0</v>
      </c>
      <c r="G65" s="156">
        <f t="shared" si="50"/>
        <v>590200</v>
      </c>
      <c r="H65" s="127">
        <v>0</v>
      </c>
      <c r="I65" s="8">
        <f t="shared" ref="I65:J65" si="51">I66+I67</f>
        <v>0</v>
      </c>
      <c r="J65" s="150">
        <f t="shared" si="51"/>
        <v>0</v>
      </c>
    </row>
    <row r="66" spans="1:10" s="40" customFormat="1" ht="25.5">
      <c r="A66" s="56" t="s">
        <v>31</v>
      </c>
      <c r="B66" s="10">
        <v>1349315.92</v>
      </c>
      <c r="C66" s="10">
        <v>0</v>
      </c>
      <c r="D66" s="119">
        <f>B66+C66</f>
        <v>1349315.92</v>
      </c>
      <c r="E66" s="54">
        <v>18500</v>
      </c>
      <c r="F66" s="15">
        <v>0</v>
      </c>
      <c r="G66" s="52">
        <f>E66+F66</f>
        <v>18500</v>
      </c>
      <c r="H66" s="108">
        <v>0</v>
      </c>
      <c r="I66" s="21">
        <v>0</v>
      </c>
      <c r="J66" s="130">
        <f>H66+I66</f>
        <v>0</v>
      </c>
    </row>
    <row r="67" spans="1:10" s="40" customFormat="1">
      <c r="A67" s="59" t="s">
        <v>50</v>
      </c>
      <c r="B67" s="10">
        <v>935489.67</v>
      </c>
      <c r="C67" s="10">
        <v>0</v>
      </c>
      <c r="D67" s="119">
        <f>B67+C67</f>
        <v>935489.67</v>
      </c>
      <c r="E67" s="105">
        <v>571700</v>
      </c>
      <c r="F67" s="15">
        <v>0</v>
      </c>
      <c r="G67" s="52">
        <f>E67+F67</f>
        <v>571700</v>
      </c>
      <c r="H67" s="148">
        <v>0</v>
      </c>
      <c r="I67" s="21">
        <v>0</v>
      </c>
      <c r="J67" s="130">
        <f>H67+I67</f>
        <v>0</v>
      </c>
    </row>
    <row r="68" spans="1:10" ht="27">
      <c r="A68" s="43" t="s">
        <v>20</v>
      </c>
      <c r="B68" s="8">
        <v>25415540</v>
      </c>
      <c r="C68" s="8">
        <f t="shared" ref="C68:J68" si="52">C69</f>
        <v>0</v>
      </c>
      <c r="D68" s="129">
        <f t="shared" si="52"/>
        <v>25415540</v>
      </c>
      <c r="E68" s="127">
        <v>25415640</v>
      </c>
      <c r="F68" s="57">
        <f t="shared" si="52"/>
        <v>0</v>
      </c>
      <c r="G68" s="157">
        <f t="shared" si="52"/>
        <v>25415640</v>
      </c>
      <c r="H68" s="149">
        <v>25415850</v>
      </c>
      <c r="I68" s="58">
        <f t="shared" si="52"/>
        <v>0</v>
      </c>
      <c r="J68" s="159">
        <f t="shared" si="52"/>
        <v>25415850</v>
      </c>
    </row>
    <row r="69" spans="1:10" s="168" customFormat="1" ht="25.5">
      <c r="A69" s="169" t="s">
        <v>21</v>
      </c>
      <c r="B69" s="10">
        <v>25415540</v>
      </c>
      <c r="C69" s="21">
        <v>0</v>
      </c>
      <c r="D69" s="130">
        <f>B69+C69</f>
        <v>25415540</v>
      </c>
      <c r="E69" s="128">
        <v>25415640</v>
      </c>
      <c r="F69" s="45">
        <v>0</v>
      </c>
      <c r="G69" s="52">
        <f>E69+F69</f>
        <v>25415640</v>
      </c>
      <c r="H69" s="141">
        <v>25415850</v>
      </c>
      <c r="I69" s="17">
        <v>0</v>
      </c>
      <c r="J69" s="170">
        <f>H69+I69</f>
        <v>25415850</v>
      </c>
    </row>
    <row r="70" spans="1:10" ht="29.25" customHeight="1" thickBot="1">
      <c r="A70" s="233" t="s">
        <v>22</v>
      </c>
      <c r="B70" s="236"/>
      <c r="C70" s="236"/>
      <c r="D70" s="236"/>
      <c r="E70" s="236"/>
      <c r="F70" s="236"/>
      <c r="G70" s="236"/>
      <c r="H70" s="236"/>
    </row>
    <row r="71" spans="1:10" s="5" customFormat="1" ht="33" customHeight="1" thickBot="1">
      <c r="A71" s="91" t="s">
        <v>69</v>
      </c>
      <c r="B71" s="84">
        <v>309237002.82000005</v>
      </c>
      <c r="C71" s="84">
        <f t="shared" ref="C71:J71" si="53">C72</f>
        <v>0</v>
      </c>
      <c r="D71" s="85">
        <f t="shared" si="53"/>
        <v>309237002.82000005</v>
      </c>
      <c r="E71" s="100">
        <v>202989420</v>
      </c>
      <c r="F71" s="84">
        <f t="shared" si="53"/>
        <v>0</v>
      </c>
      <c r="G71" s="85">
        <f t="shared" si="53"/>
        <v>202989420</v>
      </c>
      <c r="H71" s="100">
        <v>20000000</v>
      </c>
      <c r="I71" s="84">
        <f t="shared" si="53"/>
        <v>0</v>
      </c>
      <c r="J71" s="85">
        <f t="shared" si="53"/>
        <v>20000000</v>
      </c>
    </row>
    <row r="72" spans="1:10" ht="13.5">
      <c r="A72" s="60" t="s">
        <v>6</v>
      </c>
      <c r="B72" s="42">
        <v>309237002.82000005</v>
      </c>
      <c r="C72" s="42">
        <f t="shared" ref="C72:J72" si="54">C73</f>
        <v>0</v>
      </c>
      <c r="D72" s="116">
        <f t="shared" si="54"/>
        <v>309237002.82000005</v>
      </c>
      <c r="E72" s="126">
        <v>202989420</v>
      </c>
      <c r="F72" s="42">
        <f t="shared" si="54"/>
        <v>0</v>
      </c>
      <c r="G72" s="116">
        <f t="shared" si="54"/>
        <v>202989420</v>
      </c>
      <c r="H72" s="101">
        <v>20000000</v>
      </c>
      <c r="I72" s="47">
        <f t="shared" si="54"/>
        <v>0</v>
      </c>
      <c r="J72" s="116">
        <f t="shared" si="54"/>
        <v>20000000</v>
      </c>
    </row>
    <row r="73" spans="1:10">
      <c r="A73" s="204" t="s">
        <v>23</v>
      </c>
      <c r="B73" s="30">
        <v>309237002.82000005</v>
      </c>
      <c r="C73" s="30">
        <f t="shared" ref="C73:J73" si="55">C74+C75+C76+C77</f>
        <v>0</v>
      </c>
      <c r="D73" s="213">
        <f t="shared" si="55"/>
        <v>309237002.82000005</v>
      </c>
      <c r="E73" s="131">
        <v>202989420</v>
      </c>
      <c r="F73" s="30">
        <f t="shared" si="55"/>
        <v>0</v>
      </c>
      <c r="G73" s="213">
        <f t="shared" si="55"/>
        <v>202989420</v>
      </c>
      <c r="H73" s="131">
        <v>20000000</v>
      </c>
      <c r="I73" s="30">
        <f t="shared" si="55"/>
        <v>0</v>
      </c>
      <c r="J73" s="213">
        <f t="shared" si="55"/>
        <v>20000000</v>
      </c>
    </row>
    <row r="74" spans="1:10" s="188" customFormat="1" ht="25.5">
      <c r="A74" s="212" t="s">
        <v>82</v>
      </c>
      <c r="B74" s="15">
        <v>228678000</v>
      </c>
      <c r="C74" s="15">
        <v>0</v>
      </c>
      <c r="D74" s="52">
        <f>B74+C74</f>
        <v>228678000</v>
      </c>
      <c r="E74" s="128">
        <v>0</v>
      </c>
      <c r="F74" s="15">
        <v>0</v>
      </c>
      <c r="G74" s="52">
        <f>E74+F74</f>
        <v>0</v>
      </c>
      <c r="H74" s="128">
        <v>0</v>
      </c>
      <c r="I74" s="15">
        <v>0</v>
      </c>
      <c r="J74" s="52">
        <f>H74+I74</f>
        <v>0</v>
      </c>
    </row>
    <row r="75" spans="1:10" s="182" customFormat="1" ht="25.5">
      <c r="A75" s="205" t="s">
        <v>83</v>
      </c>
      <c r="B75" s="184">
        <v>68332578.210000008</v>
      </c>
      <c r="C75" s="184">
        <v>0</v>
      </c>
      <c r="D75" s="206">
        <f>B75+C75</f>
        <v>68332578.210000008</v>
      </c>
      <c r="E75" s="207">
        <v>182989420</v>
      </c>
      <c r="F75" s="208">
        <v>0</v>
      </c>
      <c r="G75" s="206">
        <f>E75+F75</f>
        <v>182989420</v>
      </c>
      <c r="H75" s="209">
        <v>0</v>
      </c>
      <c r="I75" s="210">
        <v>0</v>
      </c>
      <c r="J75" s="211">
        <f>H75+I75</f>
        <v>0</v>
      </c>
    </row>
    <row r="76" spans="1:10" s="218" customFormat="1" ht="38.25">
      <c r="A76" s="220" t="s">
        <v>84</v>
      </c>
      <c r="B76" s="184">
        <v>0</v>
      </c>
      <c r="C76" s="184">
        <v>0</v>
      </c>
      <c r="D76" s="206">
        <f>B76+C76</f>
        <v>0</v>
      </c>
      <c r="E76" s="207">
        <v>10000000</v>
      </c>
      <c r="F76" s="208">
        <v>0</v>
      </c>
      <c r="G76" s="206">
        <f>E76+F76</f>
        <v>10000000</v>
      </c>
      <c r="H76" s="209">
        <v>10000000</v>
      </c>
      <c r="I76" s="210">
        <v>0</v>
      </c>
      <c r="J76" s="211">
        <f>H76+I76</f>
        <v>10000000</v>
      </c>
    </row>
    <row r="77" spans="1:10">
      <c r="A77" s="37" t="s">
        <v>24</v>
      </c>
      <c r="B77" s="21">
        <v>12226424.609999999</v>
      </c>
      <c r="C77" s="21">
        <v>0</v>
      </c>
      <c r="D77" s="130">
        <f>B77+C77</f>
        <v>12226424.609999999</v>
      </c>
      <c r="E77" s="107">
        <v>10000000</v>
      </c>
      <c r="F77" s="46">
        <v>0</v>
      </c>
      <c r="G77" s="130">
        <f>E77+F77</f>
        <v>10000000</v>
      </c>
      <c r="H77" s="151">
        <v>10000000</v>
      </c>
      <c r="I77" s="16">
        <v>0</v>
      </c>
      <c r="J77" s="153">
        <f>H77+I77</f>
        <v>10000000</v>
      </c>
    </row>
    <row r="78" spans="1:10" ht="20.25" customHeight="1">
      <c r="A78" s="38"/>
      <c r="B78" s="11"/>
      <c r="C78" s="11"/>
      <c r="D78" s="11"/>
      <c r="E78" s="11"/>
    </row>
    <row r="79" spans="1:10">
      <c r="A79" s="80" t="s">
        <v>32</v>
      </c>
      <c r="B79" s="81">
        <f t="shared" ref="B79:J79" si="56">B11+B21+B29+B39+B48+B57+B64+B72</f>
        <v>1495260676.9200001</v>
      </c>
      <c r="C79" s="81">
        <f t="shared" si="56"/>
        <v>0</v>
      </c>
      <c r="D79" s="217">
        <f t="shared" si="56"/>
        <v>1495260676.9200001</v>
      </c>
      <c r="E79" s="216">
        <v>943456861.63999999</v>
      </c>
      <c r="F79" s="81">
        <f t="shared" si="56"/>
        <v>0</v>
      </c>
      <c r="G79" s="217">
        <f t="shared" si="56"/>
        <v>943456861.63999999</v>
      </c>
      <c r="H79" s="216">
        <v>728753850</v>
      </c>
      <c r="I79" s="81">
        <f t="shared" si="56"/>
        <v>0</v>
      </c>
      <c r="J79" s="217">
        <f t="shared" si="56"/>
        <v>728753850</v>
      </c>
    </row>
    <row r="80" spans="1:10">
      <c r="A80" s="68" t="s">
        <v>33</v>
      </c>
      <c r="B80" s="15">
        <f>B23+B32+B34+B74</f>
        <v>379678000</v>
      </c>
      <c r="C80" s="15">
        <f t="shared" ref="C80:J80" si="57">C23+C32+C34+C74</f>
        <v>0</v>
      </c>
      <c r="D80" s="52">
        <f t="shared" si="57"/>
        <v>379678000</v>
      </c>
      <c r="E80" s="128">
        <v>0</v>
      </c>
      <c r="F80" s="15">
        <f t="shared" si="57"/>
        <v>0</v>
      </c>
      <c r="G80" s="52">
        <f t="shared" si="57"/>
        <v>0</v>
      </c>
      <c r="H80" s="128">
        <v>0</v>
      </c>
      <c r="I80" s="15">
        <f t="shared" si="57"/>
        <v>0</v>
      </c>
      <c r="J80" s="52">
        <f t="shared" si="57"/>
        <v>0</v>
      </c>
    </row>
    <row r="81" spans="1:10" s="5" customFormat="1">
      <c r="A81" s="68" t="s">
        <v>34</v>
      </c>
      <c r="B81" s="15">
        <f t="shared" ref="B81:J81" si="58">B52+B54</f>
        <v>74918719.780000001</v>
      </c>
      <c r="C81" s="15">
        <f t="shared" si="58"/>
        <v>0</v>
      </c>
      <c r="D81" s="52">
        <f t="shared" si="58"/>
        <v>74918719.780000001</v>
      </c>
      <c r="E81" s="128">
        <v>153599256.16</v>
      </c>
      <c r="F81" s="15">
        <f t="shared" si="58"/>
        <v>0</v>
      </c>
      <c r="G81" s="52">
        <f t="shared" si="58"/>
        <v>153599256.16</v>
      </c>
      <c r="H81" s="128">
        <v>134475550</v>
      </c>
      <c r="I81" s="15">
        <f t="shared" si="58"/>
        <v>0</v>
      </c>
      <c r="J81" s="52">
        <f t="shared" si="58"/>
        <v>134475550</v>
      </c>
    </row>
    <row r="82" spans="1:10" s="5" customFormat="1">
      <c r="A82" s="68" t="s">
        <v>35</v>
      </c>
      <c r="B82" s="15">
        <f>B79-B80-B81</f>
        <v>1040663957.1400001</v>
      </c>
      <c r="C82" s="15">
        <f t="shared" ref="C82:D82" si="59">C79-C80-C81</f>
        <v>0</v>
      </c>
      <c r="D82" s="52">
        <f t="shared" si="59"/>
        <v>1040663957.1400001</v>
      </c>
      <c r="E82" s="128">
        <v>789857605.48000002</v>
      </c>
      <c r="F82" s="15">
        <f t="shared" ref="F82:G82" si="60">F79-F80-F81</f>
        <v>0</v>
      </c>
      <c r="G82" s="52">
        <f t="shared" si="60"/>
        <v>789857605.48000002</v>
      </c>
      <c r="H82" s="128">
        <v>594278300</v>
      </c>
      <c r="I82" s="15">
        <f t="shared" ref="I82" si="61">I79-I80-I81</f>
        <v>0</v>
      </c>
      <c r="J82" s="52">
        <f>J79-J80-J81</f>
        <v>594278300</v>
      </c>
    </row>
    <row r="83" spans="1:10">
      <c r="A83" s="69" t="s">
        <v>36</v>
      </c>
      <c r="B83" s="12">
        <f>[1]Table1!$B$48</f>
        <v>334591800</v>
      </c>
      <c r="C83" s="12">
        <f>[1]Table1!$C$48</f>
        <v>0</v>
      </c>
      <c r="D83" s="135">
        <f>[1]Table1!$D$48</f>
        <v>334591800</v>
      </c>
      <c r="E83" s="132">
        <v>102062700</v>
      </c>
      <c r="F83" s="12">
        <f>[1]Table1!$F$48</f>
        <v>0</v>
      </c>
      <c r="G83" s="135">
        <f>[1]Table1!$G$48</f>
        <v>102062700</v>
      </c>
      <c r="H83" s="152">
        <v>101957000</v>
      </c>
      <c r="I83" s="48">
        <f>[1]Table1!$I$48</f>
        <v>0</v>
      </c>
      <c r="J83" s="163">
        <f>[1]Table1!$J$48</f>
        <v>101957000</v>
      </c>
    </row>
    <row r="84" spans="1:10">
      <c r="A84" s="67" t="s">
        <v>37</v>
      </c>
      <c r="B84" s="15">
        <f>[1]Table1!$B$49</f>
        <v>181868100</v>
      </c>
      <c r="C84" s="15">
        <f>[1]Table1!$C$49</f>
        <v>0</v>
      </c>
      <c r="D84" s="52">
        <f>[1]Table1!$D$49</f>
        <v>181868100</v>
      </c>
      <c r="E84" s="128">
        <v>0</v>
      </c>
      <c r="F84" s="15">
        <f>[1]Table1!$F$49</f>
        <v>0</v>
      </c>
      <c r="G84" s="52">
        <f>[1]Table1!$G$49</f>
        <v>0</v>
      </c>
      <c r="H84" s="151">
        <v>0</v>
      </c>
      <c r="I84" s="16">
        <f>[1]Table1!$I$49</f>
        <v>0</v>
      </c>
      <c r="J84" s="153">
        <f>[1]Table1!$J$49</f>
        <v>0</v>
      </c>
    </row>
    <row r="85" spans="1:10" s="5" customFormat="1" ht="13.5" thickBot="1">
      <c r="A85" s="70" t="s">
        <v>35</v>
      </c>
      <c r="B85" s="50">
        <f>B83-B84</f>
        <v>152723700</v>
      </c>
      <c r="C85" s="50">
        <f>C83-C84</f>
        <v>0</v>
      </c>
      <c r="D85" s="136">
        <f>D83-D84</f>
        <v>152723700</v>
      </c>
      <c r="E85" s="165">
        <v>102062700</v>
      </c>
      <c r="F85" s="41">
        <f t="shared" ref="F85:J85" si="62">F83-F84</f>
        <v>0</v>
      </c>
      <c r="G85" s="164">
        <f t="shared" si="62"/>
        <v>102062700</v>
      </c>
      <c r="H85" s="166">
        <v>101957000</v>
      </c>
      <c r="I85" s="41">
        <f t="shared" si="62"/>
        <v>0</v>
      </c>
      <c r="J85" s="164">
        <f t="shared" si="62"/>
        <v>101957000</v>
      </c>
    </row>
    <row r="86" spans="1:10">
      <c r="A86" s="77" t="s">
        <v>38</v>
      </c>
      <c r="B86" s="78">
        <f>B79+B83</f>
        <v>1829852476.9200001</v>
      </c>
      <c r="C86" s="78">
        <f t="shared" ref="C86:D86" si="63">C79+C83</f>
        <v>0</v>
      </c>
      <c r="D86" s="79">
        <f t="shared" si="63"/>
        <v>1829852476.9200001</v>
      </c>
      <c r="E86" s="133">
        <v>1045519561.64</v>
      </c>
      <c r="F86" s="78">
        <f t="shared" ref="F86:G86" si="64">F79+F83</f>
        <v>0</v>
      </c>
      <c r="G86" s="79">
        <f t="shared" si="64"/>
        <v>1045519561.64</v>
      </c>
      <c r="H86" s="133">
        <v>830710850</v>
      </c>
      <c r="I86" s="78">
        <f t="shared" ref="I86:J86" si="65">I79+I83</f>
        <v>0</v>
      </c>
      <c r="J86" s="79">
        <f t="shared" si="65"/>
        <v>830710850</v>
      </c>
    </row>
    <row r="87" spans="1:10" s="40" customFormat="1">
      <c r="A87" s="51" t="s">
        <v>33</v>
      </c>
      <c r="B87" s="15">
        <f t="shared" ref="B87" si="66">B80+B84</f>
        <v>561546100</v>
      </c>
      <c r="C87" s="15">
        <f t="shared" ref="C87:D87" si="67">C80+C84</f>
        <v>0</v>
      </c>
      <c r="D87" s="52">
        <f t="shared" si="67"/>
        <v>561546100</v>
      </c>
      <c r="E87" s="128">
        <v>0</v>
      </c>
      <c r="F87" s="15">
        <f t="shared" ref="F87:G87" si="68">F80+F84</f>
        <v>0</v>
      </c>
      <c r="G87" s="52">
        <f t="shared" si="68"/>
        <v>0</v>
      </c>
      <c r="H87" s="128">
        <v>0</v>
      </c>
      <c r="I87" s="15">
        <f t="shared" ref="I87:J87" si="69">I80+I84</f>
        <v>0</v>
      </c>
      <c r="J87" s="52">
        <f t="shared" si="69"/>
        <v>0</v>
      </c>
    </row>
    <row r="88" spans="1:10" s="40" customFormat="1">
      <c r="A88" s="51" t="s">
        <v>34</v>
      </c>
      <c r="B88" s="15">
        <f t="shared" ref="B88" si="70">B81</f>
        <v>74918719.780000001</v>
      </c>
      <c r="C88" s="15">
        <f t="shared" ref="C88" si="71">C81</f>
        <v>0</v>
      </c>
      <c r="D88" s="52">
        <f>D81</f>
        <v>74918719.780000001</v>
      </c>
      <c r="E88" s="128">
        <v>153599256.16</v>
      </c>
      <c r="F88" s="15">
        <f t="shared" ref="F88:G88" si="72">F81</f>
        <v>0</v>
      </c>
      <c r="G88" s="52">
        <f t="shared" si="72"/>
        <v>153599256.16</v>
      </c>
      <c r="H88" s="128">
        <v>134475550</v>
      </c>
      <c r="I88" s="15">
        <f t="shared" ref="I88:J88" si="73">I81</f>
        <v>0</v>
      </c>
      <c r="J88" s="52">
        <f t="shared" si="73"/>
        <v>134475550</v>
      </c>
    </row>
    <row r="89" spans="1:10" s="40" customFormat="1" ht="13.5" thickBot="1">
      <c r="A89" s="71" t="s">
        <v>35</v>
      </c>
      <c r="B89" s="41">
        <f>B82+B85</f>
        <v>1193387657.1400001</v>
      </c>
      <c r="C89" s="41">
        <f>C82+C85</f>
        <v>0</v>
      </c>
      <c r="D89" s="53">
        <f>D82+D85</f>
        <v>1193387657.1400001</v>
      </c>
      <c r="E89" s="134">
        <v>891920305.48000002</v>
      </c>
      <c r="F89" s="41">
        <f t="shared" ref="F89" si="74">F82+F85</f>
        <v>0</v>
      </c>
      <c r="G89" s="53">
        <f>G82+G85</f>
        <v>891920305.48000002</v>
      </c>
      <c r="H89" s="134">
        <v>696235300</v>
      </c>
      <c r="I89" s="41">
        <f t="shared" ref="I89:J89" si="75">I82+I85</f>
        <v>0</v>
      </c>
      <c r="J89" s="53">
        <f t="shared" si="75"/>
        <v>696235300</v>
      </c>
    </row>
    <row r="90" spans="1:10" ht="43.5" customHeight="1">
      <c r="A90" s="229" t="s">
        <v>58</v>
      </c>
      <c r="B90" s="230"/>
      <c r="C90" s="230"/>
      <c r="D90" s="230"/>
      <c r="E90" s="230"/>
      <c r="F90" s="230"/>
      <c r="G90" s="230"/>
      <c r="H90" s="230"/>
    </row>
    <row r="91" spans="1:10" ht="25.5">
      <c r="A91" s="66" t="s">
        <v>11</v>
      </c>
      <c r="B91" s="17">
        <f>B9+[1]Table1!$B$60</f>
        <v>1427816428.5100002</v>
      </c>
      <c r="C91" s="17">
        <f>C9+[1]Table1!$C$60</f>
        <v>0</v>
      </c>
      <c r="D91" s="17">
        <f>D9+[1]Table1!$D$60</f>
        <v>1427816428.5100002</v>
      </c>
      <c r="E91" s="17">
        <v>816524301.63999999</v>
      </c>
      <c r="F91" s="17">
        <f>F9+[1]Table1!$F$60</f>
        <v>0</v>
      </c>
      <c r="G91" s="17">
        <f>G9+[1]Table1!$G$60</f>
        <v>816524301.63999999</v>
      </c>
      <c r="H91" s="17">
        <v>785295000</v>
      </c>
      <c r="I91" s="17">
        <v>0</v>
      </c>
      <c r="J91" s="17">
        <f>J9+[1]Table1!$J$60</f>
        <v>785295000</v>
      </c>
    </row>
    <row r="92" spans="1:10">
      <c r="A92" s="66" t="s">
        <v>22</v>
      </c>
      <c r="B92" s="17">
        <f>B71+[1]Table1!$B$61</f>
        <v>374335702.82000005</v>
      </c>
      <c r="C92" s="17">
        <f>C71+[1]Table1!$C$61</f>
        <v>0</v>
      </c>
      <c r="D92" s="17">
        <f>D71+[1]Table1!$D$61</f>
        <v>374335702.82000005</v>
      </c>
      <c r="E92" s="17">
        <v>202989420</v>
      </c>
      <c r="F92" s="17">
        <f>F71+[1]Table1!$F$61</f>
        <v>0</v>
      </c>
      <c r="G92" s="17">
        <f>G71+[1]Table1!$G$61</f>
        <v>202989420</v>
      </c>
      <c r="H92" s="17">
        <v>20000000</v>
      </c>
      <c r="I92" s="17">
        <v>0</v>
      </c>
      <c r="J92" s="17">
        <f>J71+[1]Table1!$J$61</f>
        <v>20000000</v>
      </c>
    </row>
    <row r="93" spans="1:10" ht="13.5" thickBot="1">
      <c r="A93" s="72" t="s">
        <v>19</v>
      </c>
      <c r="B93" s="73">
        <f>B64</f>
        <v>27700345.59</v>
      </c>
      <c r="C93" s="73">
        <f>C64</f>
        <v>0</v>
      </c>
      <c r="D93" s="73">
        <f t="shared" ref="D93" si="76">D64</f>
        <v>27700345.59</v>
      </c>
      <c r="E93" s="73">
        <v>26005840</v>
      </c>
      <c r="F93" s="73">
        <v>0</v>
      </c>
      <c r="G93" s="73">
        <f>G64</f>
        <v>26005840</v>
      </c>
      <c r="H93" s="73">
        <v>25415850</v>
      </c>
      <c r="I93" s="73">
        <f t="shared" ref="I93:J93" si="77">I64</f>
        <v>0</v>
      </c>
      <c r="J93" s="73">
        <f t="shared" si="77"/>
        <v>25415850</v>
      </c>
    </row>
    <row r="94" spans="1:10" s="74" customFormat="1" ht="26.25" customHeight="1" thickBot="1">
      <c r="A94" s="75" t="s">
        <v>59</v>
      </c>
      <c r="B94" s="76">
        <f>B91+B92+B93</f>
        <v>1829852476.9200003</v>
      </c>
      <c r="C94" s="76">
        <f>C91+C92+C93</f>
        <v>0</v>
      </c>
      <c r="D94" s="76">
        <f t="shared" ref="D94:J94" si="78">D91+D92+D93</f>
        <v>1829852476.9200003</v>
      </c>
      <c r="E94" s="76">
        <v>1045519561.64</v>
      </c>
      <c r="F94" s="76">
        <f t="shared" si="78"/>
        <v>0</v>
      </c>
      <c r="G94" s="76">
        <f t="shared" si="78"/>
        <v>1045519561.64</v>
      </c>
      <c r="H94" s="76">
        <v>830710850</v>
      </c>
      <c r="I94" s="76">
        <f t="shared" si="78"/>
        <v>0</v>
      </c>
      <c r="J94" s="76">
        <f t="shared" si="78"/>
        <v>830710850</v>
      </c>
    </row>
    <row r="96" spans="1:10">
      <c r="D96" s="167"/>
    </row>
    <row r="97" spans="4:4">
      <c r="D97" s="167"/>
    </row>
    <row r="98" spans="4:4">
      <c r="D98" s="167"/>
    </row>
  </sheetData>
  <autoFilter ref="A11:E77"/>
  <mergeCells count="11">
    <mergeCell ref="A90:H90"/>
    <mergeCell ref="A6:A7"/>
    <mergeCell ref="A8:H8"/>
    <mergeCell ref="A1:H1"/>
    <mergeCell ref="A2:H2"/>
    <mergeCell ref="A3:H3"/>
    <mergeCell ref="A61:H61"/>
    <mergeCell ref="A70:H70"/>
    <mergeCell ref="B6:D6"/>
    <mergeCell ref="E6:G6"/>
    <mergeCell ref="H6:J6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7" fitToHeight="3" orientation="landscape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областные</vt:lpstr>
      <vt:lpstr>областные!Заголовки_для_печати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2015-11-24T13:17:59Z</dcterms:modified>
</cp:coreProperties>
</file>